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<sst xmlns="http://schemas.openxmlformats.org/spreadsheetml/2006/main" count="127" uniqueCount="54">
  <si>
    <t>Stat 31</t>
  </si>
  <si>
    <t>Class Example 30</t>
  </si>
  <si>
    <t>Testing Association in two way tables</t>
  </si>
  <si>
    <t>1. Text book Problem 9.1</t>
  </si>
  <si>
    <t>Over 40</t>
  </si>
  <si>
    <t>no</t>
  </si>
  <si>
    <t>yes</t>
  </si>
  <si>
    <t>Counts:</t>
  </si>
  <si>
    <t>Totals:</t>
  </si>
  <si>
    <t>Terminated</t>
  </si>
  <si>
    <t>View 1: Counts</t>
  </si>
  <si>
    <t>View 2: Proportion of Overall Total</t>
  </si>
  <si>
    <t>called "joint distribution"</t>
  </si>
  <si>
    <t>View 3: Proportion of Row Totals</t>
  </si>
  <si>
    <t>called "conditional on termination distribution"</t>
  </si>
  <si>
    <t>View 4: Proportion of Column Totals</t>
  </si>
  <si>
    <t>called "conditional on age distribution"</t>
  </si>
  <si>
    <t>Part 9.1a:</t>
  </si>
  <si>
    <t>Total Number:</t>
  </si>
  <si>
    <t>Prop'n Terminated:</t>
  </si>
  <si>
    <t>Standard Error:</t>
  </si>
  <si>
    <t>Note: these proportions are several standard errors apart</t>
  </si>
  <si>
    <t>Part 9.1b:</t>
  </si>
  <si>
    <t>Expected Counts:</t>
  </si>
  <si>
    <t>check this against e11, to make sure all are correct</t>
  </si>
  <si>
    <t>(Obs'd - Exp'd)^2/Exp'd</t>
  </si>
  <si>
    <t>Chi^2 Statistic:</t>
  </si>
  <si>
    <t>p-val:</t>
  </si>
  <si>
    <t>very strong evidence of some association</t>
  </si>
  <si>
    <t>2. Text Book Problem 9.2</t>
  </si>
  <si>
    <t>Meets Exp.</t>
  </si>
  <si>
    <t>Us. Exc. Exp.</t>
  </si>
  <si>
    <t>Cont. Exc. Exp.</t>
  </si>
  <si>
    <t>Total:</t>
  </si>
  <si>
    <t>Shortcut version:</t>
  </si>
  <si>
    <t>based on CHITEST</t>
  </si>
  <si>
    <t>Graphic Suggests: More over 40 with lower performance appraisal?</t>
  </si>
  <si>
    <t>Joint Distribution:</t>
  </si>
  <si>
    <t>Note:  same pic as above, except some minor graphicss properties, as expected</t>
  </si>
  <si>
    <t>Distribution conditional on appraisal:</t>
  </si>
  <si>
    <t>Note: pic looks much different from above, conditioning gives stronger suggestion of</t>
  </si>
  <si>
    <t>discrimination?  But conditional prob goes "wrong way"….</t>
  </si>
  <si>
    <t>Distribution conditional on age:</t>
  </si>
  <si>
    <t>Note: Pic again looks much different.  Less evidence for discrimination?</t>
  </si>
  <si>
    <t>This is "correct" conditioning to study "age causes poor performance appraisal"</t>
  </si>
  <si>
    <t>Formal Hypothesis Test of Association:</t>
  </si>
  <si>
    <t>Observed Counts (copied from above)</t>
  </si>
  <si>
    <t>Expected Counts</t>
  </si>
  <si>
    <t>again check totals, to make sure correct</t>
  </si>
  <si>
    <t>note: here is where SUM function "makes good guesses"</t>
  </si>
  <si>
    <t>P-val for Association:</t>
  </si>
  <si>
    <t>Conclusion: VERY strong association, so older employees were</t>
  </si>
  <si>
    <t>clearly getting worse perfomance appraisals</t>
  </si>
  <si>
    <t>call this age dicrimination????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</si>
</sst>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Performance and Age, Counts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Under 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Sheet1!$B$75:$B$77</c:f>
              <c:numCache>
                <c:ptCount val="3"/>
                <c:pt idx="0">
                  <c:v>82</c:v>
                </c:pt>
                <c:pt idx="1">
                  <c:v>353</c:v>
                </c:pt>
                <c:pt idx="2">
                  <c:v>61</c:v>
                </c:pt>
              </c:numCache>
            </c:numRef>
          </c:val>
          <c:shape val="box"/>
        </c:ser>
        <c:ser>
          <c:idx val="1"/>
          <c:order val="1"/>
          <c:tx>
            <c:v>Over 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Sheet1!$C$75:$C$77</c:f>
              <c:numCache>
                <c:ptCount val="3"/>
                <c:pt idx="0">
                  <c:v>230</c:v>
                </c:pt>
                <c:pt idx="1">
                  <c:v>496</c:v>
                </c:pt>
                <c:pt idx="2">
                  <c:v>32</c:v>
                </c:pt>
              </c:numCache>
            </c:numRef>
          </c:val>
          <c:shape val="box"/>
        </c:ser>
        <c:shape val="box"/>
        <c:axId val="37733025"/>
        <c:axId val="4052906"/>
        <c:axId val="36476155"/>
      </c:bar3DChart>
      <c:catAx>
        <c:axId val="3773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Perf. Appr.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2906"/>
        <c:crosses val="autoZero"/>
        <c:auto val="1"/>
        <c:lblOffset val="100"/>
        <c:noMultiLvlLbl val="0"/>
      </c:catAx>
      <c:valAx>
        <c:axId val="40529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3025"/>
        <c:crossesAt val="1"/>
        <c:crossBetween val="between"/>
        <c:dispUnits/>
      </c:valAx>
      <c:serAx>
        <c:axId val="3647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29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Performance and Age, Joint Dist'n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209"/>
          <c:w val="0.768"/>
          <c:h val="0.73975"/>
        </c:manualLayout>
      </c:layout>
      <c:bar3DChart>
        <c:barDir val="col"/>
        <c:grouping val="standard"/>
        <c:varyColors val="0"/>
        <c:ser>
          <c:idx val="0"/>
          <c:order val="0"/>
          <c:tx>
            <c:v>Under 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Sheet1!$B$98:$B$100</c:f>
              <c:numCache>
                <c:ptCount val="3"/>
                <c:pt idx="0">
                  <c:v>0.06539074960127592</c:v>
                </c:pt>
                <c:pt idx="1">
                  <c:v>0.28149920255183414</c:v>
                </c:pt>
                <c:pt idx="2">
                  <c:v>0.04864433811802233</c:v>
                </c:pt>
              </c:numCache>
            </c:numRef>
          </c:val>
          <c:shape val="box"/>
        </c:ser>
        <c:ser>
          <c:idx val="1"/>
          <c:order val="1"/>
          <c:tx>
            <c:v>Over 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Sheet1!$C$98:$C$100</c:f>
              <c:numCache>
                <c:ptCount val="3"/>
                <c:pt idx="0">
                  <c:v>0.18341307814992025</c:v>
                </c:pt>
                <c:pt idx="1">
                  <c:v>0.39553429027113235</c:v>
                </c:pt>
                <c:pt idx="2">
                  <c:v>0.025518341307814992</c:v>
                </c:pt>
              </c:numCache>
            </c:numRef>
          </c:val>
          <c:shape val="box"/>
        </c:ser>
        <c:shape val="box"/>
        <c:axId val="59849940"/>
        <c:axId val="1778549"/>
        <c:axId val="16006942"/>
      </c:bar3DChart>
      <c:catAx>
        <c:axId val="5984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Perf. Appr.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49940"/>
        <c:crossesAt val="1"/>
        <c:crossBetween val="between"/>
        <c:dispUnits/>
      </c:valAx>
      <c:serAx>
        <c:axId val="1600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785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51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Dist'n Cond'l on Appr.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Under 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Sheet1!$B$121:$B$123</c:f>
              <c:numCache/>
            </c:numRef>
          </c:val>
          <c:shape val="box"/>
        </c:ser>
        <c:ser>
          <c:idx val="1"/>
          <c:order val="1"/>
          <c:tx>
            <c:v>Over 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Sheet1!$C$121:$C$123</c:f>
              <c:numCache/>
            </c:numRef>
          </c:val>
          <c:shape val="box"/>
        </c:ser>
        <c:shape val="box"/>
        <c:axId val="9844751"/>
        <c:axId val="21493896"/>
        <c:axId val="59227337"/>
      </c:bar3DChart>
      <c:catAx>
        <c:axId val="9844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Perf. Appr.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44751"/>
        <c:crossesAt val="1"/>
        <c:crossBetween val="between"/>
        <c:dispUnits/>
      </c:valAx>
      <c:serAx>
        <c:axId val="5922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4938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Dist'n Cond'l on Age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Under 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Sheet1!$B$144:$B$146</c:f>
              <c:numCache/>
            </c:numRef>
          </c:val>
          <c:shape val="box"/>
        </c:ser>
        <c:ser>
          <c:idx val="1"/>
          <c:order val="1"/>
          <c:tx>
            <c:v>Over 40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Sheet1!$C$144:$C$146</c:f>
              <c:numCache/>
            </c:numRef>
          </c:val>
          <c:shape val="box"/>
        </c:ser>
        <c:shape val="box"/>
        <c:axId val="63283986"/>
        <c:axId val="32684963"/>
        <c:axId val="25729212"/>
      </c:bar3DChart>
      <c:catAx>
        <c:axId val="6328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Perf. App.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684963"/>
        <c:crosses val="autoZero"/>
        <c:auto val="1"/>
        <c:lblOffset val="100"/>
        <c:noMultiLvlLbl val="0"/>
      </c:catAx>
      <c:valAx>
        <c:axId val="32684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3986"/>
        <c:crossesAt val="1"/>
        <c:crossBetween val="between"/>
        <c:dispUnits/>
      </c:valAx>
      <c:serAx>
        <c:axId val="2572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684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71</xdr:row>
      <xdr:rowOff>19050</xdr:rowOff>
    </xdr:from>
    <xdr:to>
      <xdr:col>13</xdr:col>
      <xdr:colOff>0</xdr:colOff>
      <xdr:row>89</xdr:row>
      <xdr:rowOff>0</xdr:rowOff>
    </xdr:to>
    <xdr:graphicFrame>
      <xdr:nvGraphicFramePr>
        <xdr:cNvPr id="1" name="Chart 2"/>
        <xdr:cNvGraphicFramePr/>
      </xdr:nvGraphicFramePr>
      <xdr:xfrm>
        <a:off x="3981450" y="11515725"/>
        <a:ext cx="48768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94</xdr:row>
      <xdr:rowOff>0</xdr:rowOff>
    </xdr:from>
    <xdr:to>
      <xdr:col>13</xdr:col>
      <xdr:colOff>0</xdr:colOff>
      <xdr:row>112</xdr:row>
      <xdr:rowOff>0</xdr:rowOff>
    </xdr:to>
    <xdr:graphicFrame>
      <xdr:nvGraphicFramePr>
        <xdr:cNvPr id="2" name="Chart 3"/>
        <xdr:cNvGraphicFramePr/>
      </xdr:nvGraphicFramePr>
      <xdr:xfrm>
        <a:off x="3990975" y="15220950"/>
        <a:ext cx="48672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117</xdr:row>
      <xdr:rowOff>0</xdr:rowOff>
    </xdr:from>
    <xdr:to>
      <xdr:col>13</xdr:col>
      <xdr:colOff>0</xdr:colOff>
      <xdr:row>134</xdr:row>
      <xdr:rowOff>152400</xdr:rowOff>
    </xdr:to>
    <xdr:graphicFrame>
      <xdr:nvGraphicFramePr>
        <xdr:cNvPr id="3" name="Chart 4"/>
        <xdr:cNvGraphicFramePr/>
      </xdr:nvGraphicFramePr>
      <xdr:xfrm>
        <a:off x="3990975" y="18945225"/>
        <a:ext cx="48672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140</xdr:row>
      <xdr:rowOff>0</xdr:rowOff>
    </xdr:from>
    <xdr:to>
      <xdr:col>13</xdr:col>
      <xdr:colOff>9525</xdr:colOff>
      <xdr:row>158</xdr:row>
      <xdr:rowOff>0</xdr:rowOff>
    </xdr:to>
    <xdr:graphicFrame>
      <xdr:nvGraphicFramePr>
        <xdr:cNvPr id="4" name="Chart 5"/>
        <xdr:cNvGraphicFramePr/>
      </xdr:nvGraphicFramePr>
      <xdr:xfrm>
        <a:off x="3990975" y="22669500"/>
        <a:ext cx="48768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12.421875" style="0" bestFit="1" customWidth="1"/>
  </cols>
  <sheetData>
    <row r="1" spans="1:6" ht="12.75">
      <c r="A1" t="s">
        <v>0</v>
      </c>
      <c r="C1" t="s">
        <v>1</v>
      </c>
      <c r="F1" t="s">
        <v>2</v>
      </c>
    </row>
    <row r="4" ht="12.75">
      <c r="A4" t="s">
        <v>3</v>
      </c>
    </row>
    <row r="7" spans="1:3" ht="12.75">
      <c r="A7" t="s">
        <v>10</v>
      </c>
      <c r="C7" t="s">
        <v>4</v>
      </c>
    </row>
    <row r="8" spans="3:5" ht="12.75">
      <c r="C8" t="s">
        <v>5</v>
      </c>
      <c r="D8" t="s">
        <v>6</v>
      </c>
      <c r="E8" t="s">
        <v>8</v>
      </c>
    </row>
    <row r="9" spans="2:5" ht="12.75">
      <c r="B9" t="s">
        <v>6</v>
      </c>
      <c r="C9">
        <v>7</v>
      </c>
      <c r="D9">
        <v>41</v>
      </c>
      <c r="E9">
        <f>SUM(C9:D9)</f>
        <v>48</v>
      </c>
    </row>
    <row r="10" spans="1:5" ht="12.75">
      <c r="A10" t="s">
        <v>9</v>
      </c>
      <c r="B10" t="s">
        <v>5</v>
      </c>
      <c r="C10">
        <v>504</v>
      </c>
      <c r="D10">
        <v>765</v>
      </c>
      <c r="E10">
        <f>SUM(C10:D10)</f>
        <v>1269</v>
      </c>
    </row>
    <row r="11" spans="2:5" ht="12.75">
      <c r="B11" t="s">
        <v>8</v>
      </c>
      <c r="C11">
        <f>SUM(C9:C10)</f>
        <v>511</v>
      </c>
      <c r="D11">
        <f>SUM(D9:D10)</f>
        <v>806</v>
      </c>
      <c r="E11">
        <f>SUM(C11:D11)</f>
        <v>1317</v>
      </c>
    </row>
    <row r="15" ht="12.75">
      <c r="A15" t="s">
        <v>11</v>
      </c>
    </row>
    <row r="16" ht="12.75">
      <c r="A16" t="s">
        <v>12</v>
      </c>
    </row>
    <row r="17" ht="12.75">
      <c r="C17" t="s">
        <v>4</v>
      </c>
    </row>
    <row r="18" spans="3:5" ht="12.75">
      <c r="C18" t="s">
        <v>5</v>
      </c>
      <c r="D18" t="s">
        <v>6</v>
      </c>
      <c r="E18" t="s">
        <v>8</v>
      </c>
    </row>
    <row r="19" spans="2:5" ht="12.75">
      <c r="B19" t="s">
        <v>6</v>
      </c>
      <c r="C19">
        <f aca="true" t="shared" si="0" ref="C19:E21">C9/$E$11</f>
        <v>0.005315110098709187</v>
      </c>
      <c r="D19">
        <f t="shared" si="0"/>
        <v>0.031131359149582385</v>
      </c>
      <c r="E19">
        <f t="shared" si="0"/>
        <v>0.03644646924829157</v>
      </c>
    </row>
    <row r="20" spans="1:5" ht="12.75">
      <c r="A20" t="s">
        <v>9</v>
      </c>
      <c r="B20" t="s">
        <v>5</v>
      </c>
      <c r="C20">
        <f t="shared" si="0"/>
        <v>0.3826879271070615</v>
      </c>
      <c r="D20">
        <f t="shared" si="0"/>
        <v>0.5808656036446469</v>
      </c>
      <c r="E20">
        <f t="shared" si="0"/>
        <v>0.9635535307517085</v>
      </c>
    </row>
    <row r="21" spans="2:5" ht="12.75">
      <c r="B21" t="s">
        <v>8</v>
      </c>
      <c r="C21">
        <f t="shared" si="0"/>
        <v>0.3880030372057707</v>
      </c>
      <c r="D21">
        <f t="shared" si="0"/>
        <v>0.6119969627942293</v>
      </c>
      <c r="E21">
        <f t="shared" si="0"/>
        <v>1</v>
      </c>
    </row>
    <row r="25" ht="12.75">
      <c r="A25" t="s">
        <v>13</v>
      </c>
    </row>
    <row r="26" ht="12.75">
      <c r="A26" t="s">
        <v>14</v>
      </c>
    </row>
    <row r="27" ht="12.75">
      <c r="C27" t="s">
        <v>4</v>
      </c>
    </row>
    <row r="28" spans="3:5" ht="12.75">
      <c r="C28" t="s">
        <v>5</v>
      </c>
      <c r="D28" t="s">
        <v>6</v>
      </c>
      <c r="E28" t="s">
        <v>8</v>
      </c>
    </row>
    <row r="29" spans="2:5" ht="12.75">
      <c r="B29" t="s">
        <v>6</v>
      </c>
      <c r="C29">
        <f aca="true" t="shared" si="1" ref="C29:E30">C9/$E9</f>
        <v>0.14583333333333334</v>
      </c>
      <c r="D29">
        <f t="shared" si="1"/>
        <v>0.8541666666666666</v>
      </c>
      <c r="E29">
        <f t="shared" si="1"/>
        <v>1</v>
      </c>
    </row>
    <row r="30" spans="1:5" ht="12.75">
      <c r="A30" t="s">
        <v>9</v>
      </c>
      <c r="B30" t="s">
        <v>5</v>
      </c>
      <c r="C30">
        <f t="shared" si="1"/>
        <v>0.3971631205673759</v>
      </c>
      <c r="D30">
        <f t="shared" si="1"/>
        <v>0.6028368794326241</v>
      </c>
      <c r="E30">
        <f t="shared" si="1"/>
        <v>1</v>
      </c>
    </row>
    <row r="34" ht="12.75">
      <c r="A34" t="s">
        <v>15</v>
      </c>
    </row>
    <row r="35" ht="12.75">
      <c r="A35" t="s">
        <v>16</v>
      </c>
    </row>
    <row r="36" ht="12.75">
      <c r="C36" t="s">
        <v>4</v>
      </c>
    </row>
    <row r="37" spans="3:4" ht="12.75">
      <c r="C37" t="s">
        <v>5</v>
      </c>
      <c r="D37" t="s">
        <v>6</v>
      </c>
    </row>
    <row r="38" spans="2:4" ht="12.75">
      <c r="B38" t="s">
        <v>6</v>
      </c>
      <c r="C38">
        <f aca="true" t="shared" si="2" ref="C38:D40">C9/C$11</f>
        <v>0.0136986301369863</v>
      </c>
      <c r="D38">
        <f t="shared" si="2"/>
        <v>0.05086848635235732</v>
      </c>
    </row>
    <row r="39" spans="1:4" ht="12.75">
      <c r="A39" t="s">
        <v>9</v>
      </c>
      <c r="B39" t="s">
        <v>5</v>
      </c>
      <c r="C39">
        <f t="shared" si="2"/>
        <v>0.9863013698630136</v>
      </c>
      <c r="D39">
        <f t="shared" si="2"/>
        <v>0.9491315136476427</v>
      </c>
    </row>
    <row r="40" spans="2:4" ht="12.75">
      <c r="B40" t="s">
        <v>8</v>
      </c>
      <c r="C40">
        <f t="shared" si="2"/>
        <v>1</v>
      </c>
      <c r="D40">
        <f t="shared" si="2"/>
        <v>1</v>
      </c>
    </row>
    <row r="44" ht="12.75">
      <c r="A44" t="s">
        <v>17</v>
      </c>
    </row>
    <row r="45" spans="1:3" ht="12.75">
      <c r="A45" t="s">
        <v>18</v>
      </c>
      <c r="B45">
        <f>C11</f>
        <v>511</v>
      </c>
      <c r="C45">
        <f>D11</f>
        <v>806</v>
      </c>
    </row>
    <row r="46" spans="1:4" ht="12.75">
      <c r="A46" t="s">
        <v>19</v>
      </c>
      <c r="B46">
        <f>C38</f>
        <v>0.0136986301369863</v>
      </c>
      <c r="C46">
        <f>D38</f>
        <v>0.05086848635235732</v>
      </c>
      <c r="D46" t="s">
        <v>21</v>
      </c>
    </row>
    <row r="47" spans="1:3" ht="12.75">
      <c r="A47" t="s">
        <v>20</v>
      </c>
      <c r="B47">
        <f>SQRT(B46*(1-B46)/B45)</f>
        <v>0.005142010250053598</v>
      </c>
      <c r="C47">
        <f>SQRT(C46*(1-C46)/C45)</f>
        <v>0.00773962793078064</v>
      </c>
    </row>
    <row r="51" ht="12.75">
      <c r="A51" t="s">
        <v>22</v>
      </c>
    </row>
    <row r="53" spans="1:3" ht="12.75">
      <c r="A53" t="s">
        <v>23</v>
      </c>
      <c r="C53" t="s">
        <v>4</v>
      </c>
    </row>
    <row r="54" spans="3:4" ht="12.75">
      <c r="C54" t="s">
        <v>5</v>
      </c>
      <c r="D54" t="s">
        <v>6</v>
      </c>
    </row>
    <row r="55" spans="2:4" ht="12.75">
      <c r="B55" t="s">
        <v>6</v>
      </c>
      <c r="C55">
        <f>C$11*$E9/$E$11</f>
        <v>18.624145785876994</v>
      </c>
      <c r="D55">
        <f>D$11*$E9/$E$11</f>
        <v>29.375854214123006</v>
      </c>
    </row>
    <row r="56" spans="1:4" ht="12.75">
      <c r="A56" t="s">
        <v>9</v>
      </c>
      <c r="B56" t="s">
        <v>5</v>
      </c>
      <c r="C56">
        <f>C$11*$E10/$E$11</f>
        <v>492.375854214123</v>
      </c>
      <c r="D56">
        <f>D$11*$E10/$E$11</f>
        <v>776.624145785877</v>
      </c>
    </row>
    <row r="57" spans="5:6" ht="12.75">
      <c r="E57">
        <f>SUM(C55:D56)</f>
        <v>1317</v>
      </c>
      <c r="F57" t="s">
        <v>24</v>
      </c>
    </row>
    <row r="59" spans="1:4" ht="12.75">
      <c r="A59" t="s">
        <v>25</v>
      </c>
      <c r="C59">
        <f>(C9-C55)^2/C55</f>
        <v>7.2551389365619245</v>
      </c>
      <c r="D59">
        <f>(D9-D55)^2/D55</f>
        <v>4.59972208012797</v>
      </c>
    </row>
    <row r="60" spans="3:4" ht="12.75">
      <c r="C60">
        <f>(C10-C56)^2/C56</f>
        <v>0.2744260590661713</v>
      </c>
      <c r="D60">
        <f>(D10-D56)^2/D56</f>
        <v>0.17398475953202672</v>
      </c>
    </row>
    <row r="62" spans="1:3" ht="12.75">
      <c r="A62" t="s">
        <v>26</v>
      </c>
      <c r="C62">
        <f>SUM(C59:D60)</f>
        <v>12.303271835288093</v>
      </c>
    </row>
    <row r="64" spans="1:5" ht="12.75">
      <c r="A64" t="s">
        <v>27</v>
      </c>
      <c r="C64">
        <f>CHIDIST(C62,1)</f>
        <v>0.0004521649689201885</v>
      </c>
      <c r="E64" t="s">
        <v>28</v>
      </c>
    </row>
    <row r="66" spans="1:5" ht="12.75">
      <c r="A66" t="s">
        <v>34</v>
      </c>
      <c r="C66">
        <f>CHITEST(C9:D10,C55:D56)</f>
        <v>0.0004521649689201885</v>
      </c>
      <c r="E66" t="s">
        <v>35</v>
      </c>
    </row>
    <row r="70" ht="12.75">
      <c r="A70" t="s">
        <v>29</v>
      </c>
    </row>
    <row r="72" ht="12.75">
      <c r="A72" t="s">
        <v>7</v>
      </c>
    </row>
    <row r="73" ht="12.75">
      <c r="B73" t="s">
        <v>4</v>
      </c>
    </row>
    <row r="74" spans="2:4" ht="12.75">
      <c r="B74" t="s">
        <v>5</v>
      </c>
      <c r="C74" t="s">
        <v>6</v>
      </c>
      <c r="D74" t="s">
        <v>33</v>
      </c>
    </row>
    <row r="75" spans="1:4" ht="12.75">
      <c r="A75" t="s">
        <v>30</v>
      </c>
      <c r="B75">
        <v>82</v>
      </c>
      <c r="C75">
        <v>230</v>
      </c>
      <c r="D75">
        <f>SUM(B75:C75)</f>
        <v>312</v>
      </c>
    </row>
    <row r="76" spans="1:4" ht="12.75">
      <c r="A76" t="s">
        <v>31</v>
      </c>
      <c r="B76">
        <v>353</v>
      </c>
      <c r="C76">
        <v>496</v>
      </c>
      <c r="D76">
        <f>SUM(B76:C76)</f>
        <v>849</v>
      </c>
    </row>
    <row r="77" spans="1:4" ht="12.75">
      <c r="A77" t="s">
        <v>32</v>
      </c>
      <c r="B77">
        <v>61</v>
      </c>
      <c r="C77">
        <v>32</v>
      </c>
      <c r="D77">
        <f>SUM(B77:C77)</f>
        <v>93</v>
      </c>
    </row>
    <row r="78" spans="1:4" ht="12.75">
      <c r="A78" t="s">
        <v>33</v>
      </c>
      <c r="B78">
        <f>SUM(B75:B77)</f>
        <v>496</v>
      </c>
      <c r="C78">
        <f>SUM(C75:C77)</f>
        <v>758</v>
      </c>
      <c r="D78">
        <f>SUM(D75:D77)</f>
        <v>1254</v>
      </c>
    </row>
    <row r="91" ht="12.75">
      <c r="F91" t="s">
        <v>36</v>
      </c>
    </row>
    <row r="95" ht="12.75">
      <c r="A95" t="s">
        <v>37</v>
      </c>
    </row>
    <row r="96" ht="12.75">
      <c r="B96" t="s">
        <v>4</v>
      </c>
    </row>
    <row r="97" spans="2:4" ht="12.75">
      <c r="B97" t="s">
        <v>5</v>
      </c>
      <c r="C97" t="s">
        <v>6</v>
      </c>
      <c r="D97" t="s">
        <v>33</v>
      </c>
    </row>
    <row r="98" spans="1:4" ht="12.75">
      <c r="A98" t="s">
        <v>30</v>
      </c>
      <c r="B98">
        <f>B75/$D$78</f>
        <v>0.06539074960127592</v>
      </c>
      <c r="C98">
        <f>C75/$D$78</f>
        <v>0.18341307814992025</v>
      </c>
      <c r="D98">
        <f>D75/$D$78</f>
        <v>0.24880382775119617</v>
      </c>
    </row>
    <row r="99" spans="1:4" ht="12.75">
      <c r="A99" t="s">
        <v>31</v>
      </c>
      <c r="B99">
        <f>B76/$D$78</f>
        <v>0.28149920255183414</v>
      </c>
      <c r="C99">
        <f>C76/$D$78</f>
        <v>0.39553429027113235</v>
      </c>
      <c r="D99">
        <f>D76/$D$78</f>
        <v>0.6770334928229665</v>
      </c>
    </row>
    <row r="100" spans="1:4" ht="12.75">
      <c r="A100" t="s">
        <v>32</v>
      </c>
      <c r="B100">
        <f aca="true" t="shared" si="3" ref="B100:D101">B77/$D$78</f>
        <v>0.04864433811802233</v>
      </c>
      <c r="C100">
        <f t="shared" si="3"/>
        <v>0.025518341307814992</v>
      </c>
      <c r="D100">
        <f t="shared" si="3"/>
        <v>0.07416267942583732</v>
      </c>
    </row>
    <row r="101" spans="1:4" ht="12.75">
      <c r="A101" t="s">
        <v>33</v>
      </c>
      <c r="B101">
        <f>B78/$D$78</f>
        <v>0.39553429027113235</v>
      </c>
      <c r="C101">
        <f>C78/$D$78</f>
        <v>0.6044657097288676</v>
      </c>
      <c r="D101">
        <f>D78/$D$78</f>
        <v>1</v>
      </c>
    </row>
    <row r="114" ht="12.75">
      <c r="F114" t="s">
        <v>38</v>
      </c>
    </row>
    <row r="118" ht="12.75">
      <c r="A118" t="s">
        <v>39</v>
      </c>
    </row>
    <row r="119" ht="12.75">
      <c r="B119" t="s">
        <v>4</v>
      </c>
    </row>
    <row r="120" spans="2:4" ht="12.75">
      <c r="B120" t="s">
        <v>5</v>
      </c>
      <c r="C120" t="s">
        <v>6</v>
      </c>
      <c r="D120" t="s">
        <v>33</v>
      </c>
    </row>
    <row r="121" spans="1:4" ht="12.75">
      <c r="A121" t="s">
        <v>30</v>
      </c>
      <c r="B121">
        <f>B75/$D75</f>
        <v>0.26282051282051283</v>
      </c>
      <c r="C121">
        <f>C75/$D75</f>
        <v>0.7371794871794872</v>
      </c>
      <c r="D121">
        <f>D75/$D75</f>
        <v>1</v>
      </c>
    </row>
    <row r="122" spans="1:4" ht="12.75">
      <c r="A122" t="s">
        <v>31</v>
      </c>
      <c r="B122">
        <f>B76/$D76</f>
        <v>0.41578327444051827</v>
      </c>
      <c r="C122">
        <f>C76/$D76</f>
        <v>0.5842167255594818</v>
      </c>
      <c r="D122">
        <f>D76/$D76</f>
        <v>1</v>
      </c>
    </row>
    <row r="123" spans="1:4" ht="12.75">
      <c r="A123" t="s">
        <v>32</v>
      </c>
      <c r="B123">
        <f aca="true" t="shared" si="4" ref="B123:D124">B77/$D77</f>
        <v>0.6559139784946236</v>
      </c>
      <c r="C123">
        <f t="shared" si="4"/>
        <v>0.34408602150537637</v>
      </c>
      <c r="D123">
        <f t="shared" si="4"/>
        <v>1</v>
      </c>
    </row>
    <row r="137" ht="12.75">
      <c r="F137" t="s">
        <v>40</v>
      </c>
    </row>
    <row r="138" ht="12.75">
      <c r="F138" t="s">
        <v>41</v>
      </c>
    </row>
    <row r="141" ht="12.75">
      <c r="A141" t="s">
        <v>42</v>
      </c>
    </row>
    <row r="142" ht="12.75">
      <c r="B142" t="s">
        <v>4</v>
      </c>
    </row>
    <row r="143" spans="2:3" ht="12.75">
      <c r="B143" t="s">
        <v>5</v>
      </c>
      <c r="C143" t="s">
        <v>6</v>
      </c>
    </row>
    <row r="144" spans="1:3" ht="12.75">
      <c r="A144" t="s">
        <v>30</v>
      </c>
      <c r="B144">
        <f>B75/B$78</f>
        <v>0.16532258064516128</v>
      </c>
      <c r="C144">
        <f>C75/C$78</f>
        <v>0.3034300791556728</v>
      </c>
    </row>
    <row r="145" spans="1:3" ht="12.75">
      <c r="A145" t="s">
        <v>31</v>
      </c>
      <c r="B145">
        <f>B76/B$78</f>
        <v>0.7116935483870968</v>
      </c>
      <c r="C145">
        <f>C76/C$78</f>
        <v>0.6543535620052771</v>
      </c>
    </row>
    <row r="146" spans="1:3" ht="12.75">
      <c r="A146" t="s">
        <v>32</v>
      </c>
      <c r="B146">
        <f>B77/B$78</f>
        <v>0.12298387096774194</v>
      </c>
      <c r="C146">
        <f>C77/C$78</f>
        <v>0.04221635883905013</v>
      </c>
    </row>
    <row r="147" spans="1:3" ht="12.75">
      <c r="A147" t="s">
        <v>33</v>
      </c>
      <c r="B147">
        <f>B78/B$78</f>
        <v>1</v>
      </c>
      <c r="C147">
        <f>C78/C$78</f>
        <v>1</v>
      </c>
    </row>
    <row r="160" ht="12.75">
      <c r="F160" t="s">
        <v>43</v>
      </c>
    </row>
    <row r="161" ht="12.75">
      <c r="F161" t="s">
        <v>44</v>
      </c>
    </row>
    <row r="164" ht="12.75">
      <c r="A164" t="s">
        <v>45</v>
      </c>
    </row>
    <row r="166" ht="12.75">
      <c r="A166" t="s">
        <v>46</v>
      </c>
    </row>
    <row r="167" ht="12.75">
      <c r="B167" t="s">
        <v>4</v>
      </c>
    </row>
    <row r="168" spans="2:4" ht="12.75">
      <c r="B168" t="s">
        <v>5</v>
      </c>
      <c r="C168" t="s">
        <v>6</v>
      </c>
      <c r="D168" t="s">
        <v>33</v>
      </c>
    </row>
    <row r="169" spans="1:4" ht="12.75">
      <c r="A169" t="s">
        <v>30</v>
      </c>
      <c r="B169">
        <v>82</v>
      </c>
      <c r="C169">
        <v>230</v>
      </c>
      <c r="D169">
        <f>SUM(B169:C169)</f>
        <v>312</v>
      </c>
    </row>
    <row r="170" spans="1:4" ht="12.75">
      <c r="A170" t="s">
        <v>31</v>
      </c>
      <c r="B170">
        <v>353</v>
      </c>
      <c r="C170">
        <v>496</v>
      </c>
      <c r="D170">
        <f>SUM(B170:C170)</f>
        <v>849</v>
      </c>
    </row>
    <row r="171" spans="1:4" ht="12.75">
      <c r="A171" t="s">
        <v>32</v>
      </c>
      <c r="B171">
        <v>61</v>
      </c>
      <c r="C171">
        <v>32</v>
      </c>
      <c r="D171">
        <f>SUM(B171:C171)</f>
        <v>93</v>
      </c>
    </row>
    <row r="172" spans="1:4" ht="12.75">
      <c r="A172" t="s">
        <v>33</v>
      </c>
      <c r="B172">
        <f>SUM(B169:B171)</f>
        <v>496</v>
      </c>
      <c r="C172">
        <f>SUM(C169:C171)</f>
        <v>758</v>
      </c>
      <c r="D172">
        <f>SUM(D169:D171)</f>
        <v>1254</v>
      </c>
    </row>
    <row r="174" ht="12.75">
      <c r="A174" t="s">
        <v>47</v>
      </c>
    </row>
    <row r="175" ht="12.75">
      <c r="B175" t="s">
        <v>4</v>
      </c>
    </row>
    <row r="176" spans="2:4" ht="12.75">
      <c r="B176" t="s">
        <v>5</v>
      </c>
      <c r="C176" t="s">
        <v>6</v>
      </c>
      <c r="D176" t="s">
        <v>33</v>
      </c>
    </row>
    <row r="177" spans="1:4" ht="12.75">
      <c r="A177" t="s">
        <v>30</v>
      </c>
      <c r="B177">
        <f>$D169*B$172/$D$172</f>
        <v>123.4066985645933</v>
      </c>
      <c r="C177">
        <f>$D169*C$172/$D$172</f>
        <v>188.5933014354067</v>
      </c>
      <c r="D177">
        <f>SUM(B177:C177)</f>
        <v>312</v>
      </c>
    </row>
    <row r="178" spans="1:6" ht="12.75">
      <c r="A178" t="s">
        <v>31</v>
      </c>
      <c r="B178">
        <f>$D170*B$172/$D$172</f>
        <v>335.8086124401914</v>
      </c>
      <c r="C178">
        <f>$D170*C$172/$D$172</f>
        <v>513.1913875598086</v>
      </c>
      <c r="D178">
        <f>SUM(B178:C178)</f>
        <v>849</v>
      </c>
      <c r="F178" t="s">
        <v>49</v>
      </c>
    </row>
    <row r="179" spans="1:4" ht="12.75">
      <c r="A179" t="s">
        <v>32</v>
      </c>
      <c r="B179">
        <f>$D171*B$172/$D$172</f>
        <v>36.78468899521531</v>
      </c>
      <c r="C179">
        <f>$D171*C$172/$D$172</f>
        <v>56.21531100478469</v>
      </c>
      <c r="D179">
        <f>SUM(B179:C179)</f>
        <v>93</v>
      </c>
    </row>
    <row r="180" spans="1:6" ht="12.75">
      <c r="A180" t="s">
        <v>33</v>
      </c>
      <c r="B180">
        <f>SUM(B177:B179)</f>
        <v>496</v>
      </c>
      <c r="C180">
        <f>SUM(C177:C179)</f>
        <v>758</v>
      </c>
      <c r="D180">
        <f>SUM(D177:D179)</f>
        <v>1254</v>
      </c>
      <c r="F180" t="s">
        <v>48</v>
      </c>
    </row>
    <row r="182" spans="1:4" ht="12.75">
      <c r="A182" t="s">
        <v>50</v>
      </c>
      <c r="B182">
        <f>CHITEST(B169:C171,B177:C179)</f>
        <v>9.252937189728803E-12</v>
      </c>
      <c r="D182" t="s">
        <v>51</v>
      </c>
    </row>
    <row r="183" ht="12.75">
      <c r="D183" t="s">
        <v>52</v>
      </c>
    </row>
    <row r="184" ht="12.75">
      <c r="D184" t="s">
        <v>53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dcterms:created xsi:type="dcterms:W3CDTF">1999-09-28T21:09:13Z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