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<sst xmlns="http://schemas.openxmlformats.org/spreadsheetml/2006/main" count="83" uniqueCount="61">
  <si>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x</t>
  </si>
  <si>
    <t>Class Example 18:</t>
  </si>
  <si>
    <t>1.  Different choices of p:</t>
  </si>
  <si>
    <t>p:</t>
  </si>
  <si>
    <t>P{X = x}</t>
  </si>
  <si>
    <t>Note: careful choice of $ signs</t>
  </si>
  <si>
    <t>means that a single formula</t>
  </si>
  <si>
    <t>can be "dragged" in both directions</t>
  </si>
  <si>
    <t xml:space="preserve">Small p:  </t>
  </si>
  <si>
    <t>p = 0.05, "expect 1 Head in 20", so 0</t>
  </si>
  <si>
    <t>and 1 are most likely, bigger numbers</t>
  </si>
  <si>
    <t>very unlikely.</t>
  </si>
  <si>
    <t>most likely</t>
  </si>
  <si>
    <t>p = 0.1,  "expect 1 Head in 10", so 2 is</t>
  </si>
  <si>
    <t>most likely, near 2 happens a lot.</t>
  </si>
  <si>
    <t>p = 0.2,  "expect 1 Head in 5", so 4 is</t>
  </si>
  <si>
    <t>p = 0.5, "expect 1/2 will be Heads", so</t>
  </si>
  <si>
    <t>Large p:</t>
  </si>
  <si>
    <t>10 is most likely, "shape" looks familiar?</t>
  </si>
  <si>
    <t>Symmetric with small p, not surprising</t>
  </si>
  <si>
    <t>while #F's ~ BI(n,1-p)</t>
  </si>
  <si>
    <t>since #S's ~ Bi(n,p),</t>
  </si>
  <si>
    <t>Thus lessons similar to above</t>
  </si>
  <si>
    <t>"at this end".</t>
  </si>
  <si>
    <t>Extremely large p:</t>
  </si>
  <si>
    <t>p = 0.99:  "expect 99 out of 100 Heads"</t>
  </si>
  <si>
    <t>so see X = 20 "almost all the time"</t>
  </si>
  <si>
    <t>Clearly not a normal distribution here</t>
  </si>
  <si>
    <t>2. Different choices of n:</t>
  </si>
  <si>
    <t>p = 0.3</t>
  </si>
  <si>
    <t>n</t>
  </si>
  <si>
    <t>larger p means more Heads</t>
  </si>
  <si>
    <t>Don't need to see part for x = 41,…100,</t>
  </si>
  <si>
    <t>since all prob's really small</t>
  </si>
  <si>
    <t>Increasing n:</t>
  </si>
  <si>
    <t>more trials means more Heads</t>
  </si>
  <si>
    <t>"less variability" for more extreme p</t>
  </si>
  <si>
    <t>more trials means "more variability"</t>
  </si>
  <si>
    <t>shape "more normal" for larger n?</t>
  </si>
  <si>
    <t>Which normals approximate?</t>
  </si>
  <si>
    <t>i.e. what is mu?  sigma?</t>
  </si>
  <si>
    <t>mu increases with n?</t>
  </si>
  <si>
    <t>sigma increases with n?</t>
  </si>
  <si>
    <t>Probability Histograms for the Binomial(n,p) distribution</t>
  </si>
  <si>
    <t>100, N.A.</t>
  </si>
  <si>
    <t>a.  n = 100, p = 0.3</t>
  </si>
  <si>
    <t>3.  Normal Approximation:</t>
  </si>
  <si>
    <t>Looks very close</t>
  </si>
  <si>
    <t>np &gt;= 10?</t>
  </si>
  <si>
    <t>n(1-p) &gt;= 10?</t>
  </si>
  <si>
    <t>b.  n = 20, p = 0.5</t>
  </si>
  <si>
    <t>c.  n = 20, p = 0.05</t>
  </si>
  <si>
    <t>d.  n = 20, p = 0.95</t>
  </si>
  <si>
    <t>p</t>
  </si>
  <si>
    <t>e.  n = 20, p = 0.2</t>
  </si>
  <si>
    <t>Not too bad, except boundary</t>
  </si>
  <si>
    <t>distortion not terrible?</t>
  </si>
  <si>
    <t>Right on boundary</t>
  </si>
  <si>
    <t>Unacceptable on left side</t>
  </si>
  <si>
    <t>Unacceptable on right side</t>
  </si>
  <si>
    <t>criterion sets high standards!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</si>
</sst>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b/>
      <sz val="22.25"/>
      <name val="Arial"/>
      <family val="0"/>
    </font>
    <font>
      <sz val="18.5"/>
      <name val="Arial"/>
      <family val="0"/>
    </font>
    <font>
      <b/>
      <sz val="22.5"/>
      <name val="Arial"/>
      <family val="0"/>
    </font>
    <font>
      <sz val="18.75"/>
      <name val="Arial"/>
      <family val="0"/>
    </font>
    <font>
      <b/>
      <sz val="20.5"/>
      <name val="Arial"/>
      <family val="0"/>
    </font>
    <font>
      <b/>
      <sz val="20.75"/>
      <name val="Arial"/>
      <family val="0"/>
    </font>
    <font>
      <sz val="17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Normal Approx.</a:t>
            </a:r>
          </a:p>
        </c:rich>
      </c:tx>
      <c:layout>
        <c:manualLayout>
          <c:xMode val="factor"/>
          <c:yMode val="factor"/>
          <c:x val="0.323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675"/>
          <c:w val="0.971"/>
          <c:h val="0.76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Sheet1!$B$131:$B$156</c:f>
              <c:numCache/>
            </c:numRef>
          </c:cat>
          <c:val>
            <c:numRef>
              <c:f>Sheet1!$H$131:$H$156</c:f>
              <c:numCache/>
            </c:numRef>
          </c:val>
          <c:smooth val="0"/>
        </c:ser>
        <c:axId val="4424686"/>
        <c:axId val="39822175"/>
      </c:lineChart>
      <c:catAx>
        <c:axId val="442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22175"/>
        <c:crosses val="autoZero"/>
        <c:auto val="1"/>
        <c:lblOffset val="100"/>
        <c:noMultiLvlLbl val="0"/>
      </c:catAx>
      <c:valAx>
        <c:axId val="39822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46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Normal Approx.</a:t>
            </a:r>
          </a:p>
        </c:rich>
      </c:tx>
      <c:layout>
        <c:manualLayout>
          <c:xMode val="factor"/>
          <c:yMode val="factor"/>
          <c:x val="0.307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025"/>
          <c:w val="0.9685"/>
          <c:h val="0.77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Sheet1!$B$216:$B$236</c:f>
              <c:numCache/>
            </c:numRef>
          </c:cat>
          <c:val>
            <c:numRef>
              <c:f>Sheet1!$F$216:$F$236</c:f>
              <c:numCache/>
            </c:numRef>
          </c:val>
          <c:smooth val="0"/>
        </c:ser>
        <c:axId val="6881832"/>
        <c:axId val="61936489"/>
      </c:line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81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Bi(20,0.5)</a:t>
            </a:r>
          </a:p>
        </c:rich>
      </c:tx>
      <c:layout>
        <c:manualLayout>
          <c:xMode val="factor"/>
          <c:yMode val="factor"/>
          <c:x val="-0.2795"/>
          <c:y val="0.00275"/>
        </c:manualLayout>
      </c:layout>
      <c:spPr>
        <a:solidFill>
          <a:srgbClr val="9999FF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20075"/>
          <c:w val="0.968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Sheet1!$B$9:$B$29</c:f>
              <c:numCache/>
            </c:numRef>
          </c:cat>
          <c:val>
            <c:numRef>
              <c:f>Sheet1!$F$9:$F$29</c:f>
              <c:numCache/>
            </c:numRef>
          </c:val>
        </c:ser>
        <c:gapWidth val="0"/>
        <c:axId val="20557490"/>
        <c:axId val="50799683"/>
      </c:bar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9683"/>
        <c:crosses val="autoZero"/>
        <c:auto val="1"/>
        <c:lblOffset val="100"/>
        <c:noMultiLvlLbl val="0"/>
      </c:catAx>
      <c:valAx>
        <c:axId val="50799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57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Bi(20,0.05)</a:t>
            </a:r>
          </a:p>
        </c:rich>
      </c:tx>
      <c:layout>
        <c:manualLayout>
          <c:xMode val="factor"/>
          <c:yMode val="factor"/>
          <c:x val="-0.2795"/>
          <c:y val="0.00275"/>
        </c:manualLayout>
      </c:layout>
      <c:spPr>
        <a:solidFill>
          <a:srgbClr val="9999FF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20275"/>
          <c:w val="0.968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Sheet1!$B$9:$B$29</c:f>
              <c:numCache/>
            </c:numRef>
          </c:cat>
          <c:val>
            <c:numRef>
              <c:f>Sheet1!$C$9:$C$29</c:f>
              <c:numCache/>
            </c:numRef>
          </c:val>
        </c:ser>
        <c:gapWidth val="0"/>
        <c:axId val="54543964"/>
        <c:axId val="21133629"/>
      </c:bar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33629"/>
        <c:crosses val="autoZero"/>
        <c:auto val="1"/>
        <c:lblOffset val="100"/>
        <c:noMultiLvlLbl val="0"/>
      </c:catAx>
      <c:valAx>
        <c:axId val="21133629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crossAx val="545439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Bi(20,0.95)</a:t>
            </a:r>
          </a:p>
        </c:rich>
      </c:tx>
      <c:layout>
        <c:manualLayout>
          <c:xMode val="factor"/>
          <c:yMode val="factor"/>
          <c:x val="-0.2795"/>
          <c:y val="0.00275"/>
        </c:manualLayout>
      </c:layout>
      <c:spPr>
        <a:solidFill>
          <a:srgbClr val="9999FF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20275"/>
          <c:w val="0.968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Sheet1!$B$9:$B$29</c:f>
              <c:numCache/>
            </c:numRef>
          </c:cat>
          <c:val>
            <c:numRef>
              <c:f>Sheet1!$I$9:$I$29</c:f>
              <c:numCache/>
            </c:numRef>
          </c:val>
        </c:ser>
        <c:gapWidth val="0"/>
        <c:axId val="55984934"/>
        <c:axId val="34102359"/>
      </c:bar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02359"/>
        <c:crosses val="autoZero"/>
        <c:auto val="1"/>
        <c:lblOffset val="100"/>
        <c:noMultiLvlLbl val="0"/>
      </c:catAx>
      <c:valAx>
        <c:axId val="34102359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crossAx val="559849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Bi(20,0.2)</a:t>
            </a:r>
          </a:p>
        </c:rich>
      </c:tx>
      <c:layout>
        <c:manualLayout>
          <c:xMode val="factor"/>
          <c:yMode val="factor"/>
          <c:x val="-0.2795"/>
          <c:y val="0.00275"/>
        </c:manualLayout>
      </c:layout>
      <c:spPr>
        <a:solidFill>
          <a:srgbClr val="9999FF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20275"/>
          <c:w val="0.968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Sheet1!$B$9:$B$29</c:f>
              <c:numCache/>
            </c:numRef>
          </c:cat>
          <c:val>
            <c:numRef>
              <c:f>Sheet1!$E$9:$E$29</c:f>
              <c:numCache/>
            </c:numRef>
          </c:val>
        </c:ser>
        <c:gapWidth val="0"/>
        <c:axId val="38485776"/>
        <c:axId val="10827665"/>
      </c:bar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27665"/>
        <c:crosses val="autoZero"/>
        <c:auto val="1"/>
        <c:lblOffset val="100"/>
        <c:noMultiLvlLbl val="0"/>
      </c:catAx>
      <c:valAx>
        <c:axId val="10827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857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Bi(20,p) Prob. Histo., p small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 = 0.05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Sheet1!$B$9:$B$29</c:f>
              <c:numCache/>
            </c:numRef>
          </c:cat>
          <c:val>
            <c:numRef>
              <c:f>Sheet1!$C$9:$C$29</c:f>
              <c:numCache/>
            </c:numRef>
          </c:val>
        </c:ser>
        <c:ser>
          <c:idx val="1"/>
          <c:order val="1"/>
          <c:tx>
            <c:v>p = 0.1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Sheet1!$D$9:$D$29</c:f>
              <c:numCache/>
            </c:numRef>
          </c:val>
        </c:ser>
        <c:ser>
          <c:idx val="2"/>
          <c:order val="2"/>
          <c:tx>
            <c:v>p = 0.2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Sheet1!$E$9:$E$29</c:f>
              <c:numCache/>
            </c:numRef>
          </c:val>
        </c:ser>
        <c:ser>
          <c:idx val="3"/>
          <c:order val="3"/>
          <c:tx>
            <c:v>p = 0.5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Sheet1!$F$9:$F$29</c:f>
              <c:numCache/>
            </c:numRef>
          </c:val>
        </c:ser>
        <c:gapWidth val="0"/>
        <c:axId val="22855256"/>
        <c:axId val="4370713"/>
      </c:bar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0713"/>
        <c:crosses val="autoZero"/>
        <c:auto val="1"/>
        <c:lblOffset val="100"/>
        <c:noMultiLvlLbl val="0"/>
      </c:catAx>
      <c:valAx>
        <c:axId val="4370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55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Bi(20,p) Prob. Histo, large 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 = 0.5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Sheet1!$B$9:$B$29</c:f>
              <c:numCache/>
            </c:numRef>
          </c:cat>
          <c:val>
            <c:numRef>
              <c:f>Sheet1!$F$9:$F$29</c:f>
              <c:numCache/>
            </c:numRef>
          </c:val>
        </c:ser>
        <c:ser>
          <c:idx val="1"/>
          <c:order val="1"/>
          <c:tx>
            <c:v>p = 0.8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Sheet1!$G$9:$G$29</c:f>
              <c:numCache/>
            </c:numRef>
          </c:val>
        </c:ser>
        <c:ser>
          <c:idx val="2"/>
          <c:order val="2"/>
          <c:tx>
            <c:v>p = 0.9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Sheet1!$H$9:$H$29</c:f>
              <c:numCache/>
            </c:numRef>
          </c:val>
        </c:ser>
        <c:ser>
          <c:idx val="3"/>
          <c:order val="3"/>
          <c:tx>
            <c:v>p = 0.95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Sheet1!$I$9:$I$29</c:f>
              <c:numCache/>
            </c:numRef>
          </c:val>
        </c:ser>
        <c:gapWidth val="0"/>
        <c:axId val="39336418"/>
        <c:axId val="18483443"/>
      </c:bar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3443"/>
        <c:crosses val="autoZero"/>
        <c:auto val="1"/>
        <c:lblOffset val="100"/>
        <c:noMultiLvlLbl val="0"/>
      </c:catAx>
      <c:valAx>
        <c:axId val="18483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364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Bi(20,p) Prob. Histo., Extreme 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 = 0.95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Sheet1!$B$9:$B$29</c:f>
              <c:numCache/>
            </c:numRef>
          </c:cat>
          <c:val>
            <c:numRef>
              <c:f>Sheet1!$I$9:$I$29</c:f>
              <c:numCache/>
            </c:numRef>
          </c:val>
        </c:ser>
        <c:ser>
          <c:idx val="1"/>
          <c:order val="1"/>
          <c:tx>
            <c:v>p = 0.99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Sheet1!$J$9:$J$29</c:f>
              <c:numCache/>
            </c:numRef>
          </c:val>
        </c:ser>
        <c:gapWidth val="0"/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63885"/>
        <c:crosses val="autoZero"/>
        <c:auto val="1"/>
        <c:lblOffset val="100"/>
        <c:noMultiLvlLbl val="0"/>
      </c:catAx>
      <c:valAx>
        <c:axId val="20763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33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Bi(n,0.3) Prob. Histo.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 =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Sheet1!$B$116:$B$156</c:f>
              <c:numCache/>
            </c:numRef>
          </c:cat>
          <c:val>
            <c:numRef>
              <c:f>Sheet1!$C$116:$C$119</c:f>
              <c:numCache/>
            </c:numRef>
          </c:val>
        </c:ser>
        <c:ser>
          <c:idx val="1"/>
          <c:order val="1"/>
          <c:tx>
            <c:v>n = 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Sheet1!$D$116:$D$126</c:f>
              <c:numCache/>
            </c:numRef>
          </c:val>
        </c:ser>
        <c:ser>
          <c:idx val="2"/>
          <c:order val="2"/>
          <c:tx>
            <c:v>n = 30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Sheet1!$E$116:$E$145</c:f>
              <c:numCache/>
            </c:numRef>
          </c:val>
        </c:ser>
        <c:ser>
          <c:idx val="3"/>
          <c:order val="3"/>
          <c:tx>
            <c:v>n = 100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Sheet1!$F$116:$F$156</c:f>
              <c:numCache/>
            </c:numRef>
          </c:val>
        </c:ser>
        <c:overlap val="50"/>
        <c:gapWidth val="0"/>
        <c:axId val="52657238"/>
        <c:axId val="4153095"/>
      </c:bar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3095"/>
        <c:crosses val="autoZero"/>
        <c:auto val="1"/>
        <c:lblOffset val="100"/>
        <c:noMultiLvlLbl val="0"/>
      </c:catAx>
      <c:valAx>
        <c:axId val="415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57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Bi(100.0.3) Prob. Histo.          </a:t>
            </a:r>
          </a:p>
        </c:rich>
      </c:tx>
      <c:layout>
        <c:manualLayout>
          <c:xMode val="factor"/>
          <c:yMode val="factor"/>
          <c:x val="-0.2555"/>
          <c:y val="0.00275"/>
        </c:manualLayout>
      </c:layout>
      <c:spPr>
        <a:solidFill>
          <a:srgbClr val="9999FF"/>
        </a:solidFill>
        <a:ln w="3175">
          <a:noFill/>
        </a:ln>
      </c:spPr>
    </c:title>
    <c:plotArea>
      <c:layout>
        <c:manualLayout>
          <c:xMode val="edge"/>
          <c:yMode val="edge"/>
          <c:x val="0.01725"/>
          <c:y val="0.2145"/>
          <c:w val="0.97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Sheet1!$B$131:$B$156</c:f>
              <c:numCache/>
            </c:numRef>
          </c:cat>
          <c:val>
            <c:numRef>
              <c:f>Sheet1!$F$131:$F$156</c:f>
              <c:numCache/>
            </c:numRef>
          </c:val>
        </c:ser>
        <c:gapWidth val="0"/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6385"/>
        <c:crosses val="autoZero"/>
        <c:auto val="1"/>
        <c:lblOffset val="100"/>
        <c:noMultiLvlLbl val="0"/>
      </c:catAx>
      <c:valAx>
        <c:axId val="856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77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Normal Approx.</a:t>
            </a:r>
          </a:p>
        </c:rich>
      </c:tx>
      <c:layout>
        <c:manualLayout>
          <c:xMode val="factor"/>
          <c:yMode val="factor"/>
          <c:x val="0.307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005"/>
          <c:w val="0.9685"/>
          <c:h val="0.7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Sheet1!$B$216:$B$236</c:f>
              <c:numCache/>
            </c:numRef>
          </c:cat>
          <c:val>
            <c:numRef>
              <c:f>Sheet1!$C$216:$C$236</c:f>
              <c:numCache/>
            </c:numRef>
          </c:val>
          <c:smooth val="0"/>
        </c:ser>
        <c:axId val="7707466"/>
        <c:axId val="2258331"/>
      </c:lineChart>
      <c:catAx>
        <c:axId val="770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331"/>
        <c:crosses val="autoZero"/>
        <c:auto val="1"/>
        <c:lblOffset val="100"/>
        <c:noMultiLvlLbl val="0"/>
      </c:catAx>
      <c:valAx>
        <c:axId val="2258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07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Normal Approx.</a:t>
            </a:r>
          </a:p>
        </c:rich>
      </c:tx>
      <c:layout>
        <c:manualLayout>
          <c:xMode val="factor"/>
          <c:yMode val="factor"/>
          <c:x val="0.307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025"/>
          <c:w val="0.9685"/>
          <c:h val="0.77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Sheet1!$B$216:$B$236</c:f>
              <c:numCache/>
            </c:numRef>
          </c:cat>
          <c:val>
            <c:numRef>
              <c:f>Sheet1!$D$216:$D$236</c:f>
              <c:numCache/>
            </c:numRef>
          </c:val>
          <c:smooth val="0"/>
        </c:ser>
        <c:axId val="20324980"/>
        <c:axId val="48707093"/>
      </c:line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7093"/>
        <c:crosses val="autoZero"/>
        <c:auto val="1"/>
        <c:lblOffset val="100"/>
        <c:noMultiLvlLbl val="0"/>
      </c:catAx>
      <c:valAx>
        <c:axId val="48707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249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Normal Approx.</a:t>
            </a:r>
          </a:p>
        </c:rich>
      </c:tx>
      <c:layout>
        <c:manualLayout>
          <c:xMode val="factor"/>
          <c:yMode val="factor"/>
          <c:x val="0.307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025"/>
          <c:w val="0.9685"/>
          <c:h val="0.77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Sheet1!$B$216:$B$236</c:f>
              <c:numCache/>
            </c:numRef>
          </c:cat>
          <c:val>
            <c:numRef>
              <c:f>Sheet1!$E$216:$E$236</c:f>
              <c:numCache/>
            </c:numRef>
          </c:val>
          <c:smooth val="0"/>
        </c:ser>
        <c:axId val="35710654"/>
        <c:axId val="52960431"/>
      </c:line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0431"/>
        <c:crosses val="autoZero"/>
        <c:auto val="1"/>
        <c:lblOffset val="100"/>
        <c:noMultiLvlLbl val="0"/>
      </c:catAx>
      <c:valAx>
        <c:axId val="52960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10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187</xdr:row>
      <xdr:rowOff>9525</xdr:rowOff>
    </xdr:from>
    <xdr:to>
      <xdr:col>12</xdr:col>
      <xdr:colOff>0</xdr:colOff>
      <xdr:row>209</xdr:row>
      <xdr:rowOff>0</xdr:rowOff>
    </xdr:to>
    <xdr:graphicFrame>
      <xdr:nvGraphicFramePr>
        <xdr:cNvPr id="1" name="Chart 7"/>
        <xdr:cNvGraphicFramePr/>
      </xdr:nvGraphicFramePr>
      <xdr:xfrm>
        <a:off x="2781300" y="30289500"/>
        <a:ext cx="67532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31</xdr:row>
      <xdr:rowOff>9525</xdr:rowOff>
    </xdr:from>
    <xdr:to>
      <xdr:col>12</xdr:col>
      <xdr:colOff>0</xdr:colOff>
      <xdr:row>53</xdr:row>
      <xdr:rowOff>28575</xdr:rowOff>
    </xdr:to>
    <xdr:graphicFrame>
      <xdr:nvGraphicFramePr>
        <xdr:cNvPr id="2" name="Chart 1"/>
        <xdr:cNvGraphicFramePr/>
      </xdr:nvGraphicFramePr>
      <xdr:xfrm>
        <a:off x="2771775" y="5029200"/>
        <a:ext cx="67627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58</xdr:row>
      <xdr:rowOff>9525</xdr:rowOff>
    </xdr:from>
    <xdr:to>
      <xdr:col>12</xdr:col>
      <xdr:colOff>9525</xdr:colOff>
      <xdr:row>80</xdr:row>
      <xdr:rowOff>19050</xdr:rowOff>
    </xdr:to>
    <xdr:graphicFrame>
      <xdr:nvGraphicFramePr>
        <xdr:cNvPr id="3" name="Chart 2"/>
        <xdr:cNvGraphicFramePr/>
      </xdr:nvGraphicFramePr>
      <xdr:xfrm>
        <a:off x="2781300" y="9401175"/>
        <a:ext cx="67627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85</xdr:row>
      <xdr:rowOff>9525</xdr:rowOff>
    </xdr:from>
    <xdr:to>
      <xdr:col>12</xdr:col>
      <xdr:colOff>0</xdr:colOff>
      <xdr:row>107</xdr:row>
      <xdr:rowOff>0</xdr:rowOff>
    </xdr:to>
    <xdr:graphicFrame>
      <xdr:nvGraphicFramePr>
        <xdr:cNvPr id="4" name="Chart 3"/>
        <xdr:cNvGraphicFramePr/>
      </xdr:nvGraphicFramePr>
      <xdr:xfrm>
        <a:off x="2781300" y="13773150"/>
        <a:ext cx="67532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160</xdr:row>
      <xdr:rowOff>0</xdr:rowOff>
    </xdr:from>
    <xdr:to>
      <xdr:col>12</xdr:col>
      <xdr:colOff>0</xdr:colOff>
      <xdr:row>182</xdr:row>
      <xdr:rowOff>19050</xdr:rowOff>
    </xdr:to>
    <xdr:graphicFrame>
      <xdr:nvGraphicFramePr>
        <xdr:cNvPr id="5" name="Chart 5"/>
        <xdr:cNvGraphicFramePr/>
      </xdr:nvGraphicFramePr>
      <xdr:xfrm>
        <a:off x="2790825" y="25908000"/>
        <a:ext cx="6743700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187</xdr:row>
      <xdr:rowOff>9525</xdr:rowOff>
    </xdr:from>
    <xdr:to>
      <xdr:col>12</xdr:col>
      <xdr:colOff>0</xdr:colOff>
      <xdr:row>208</xdr:row>
      <xdr:rowOff>152400</xdr:rowOff>
    </xdr:to>
    <xdr:graphicFrame>
      <xdr:nvGraphicFramePr>
        <xdr:cNvPr id="6" name="Chart 6"/>
        <xdr:cNvGraphicFramePr/>
      </xdr:nvGraphicFramePr>
      <xdr:xfrm>
        <a:off x="2781300" y="30289500"/>
        <a:ext cx="6753225" cy="3543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241</xdr:row>
      <xdr:rowOff>0</xdr:rowOff>
    </xdr:from>
    <xdr:to>
      <xdr:col>11</xdr:col>
      <xdr:colOff>0</xdr:colOff>
      <xdr:row>263</xdr:row>
      <xdr:rowOff>38100</xdr:rowOff>
    </xdr:to>
    <xdr:graphicFrame>
      <xdr:nvGraphicFramePr>
        <xdr:cNvPr id="7" name="Chart 8"/>
        <xdr:cNvGraphicFramePr/>
      </xdr:nvGraphicFramePr>
      <xdr:xfrm>
        <a:off x="2790825" y="39023925"/>
        <a:ext cx="61341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268</xdr:row>
      <xdr:rowOff>0</xdr:rowOff>
    </xdr:from>
    <xdr:to>
      <xdr:col>11</xdr:col>
      <xdr:colOff>0</xdr:colOff>
      <xdr:row>290</xdr:row>
      <xdr:rowOff>47625</xdr:rowOff>
    </xdr:to>
    <xdr:graphicFrame>
      <xdr:nvGraphicFramePr>
        <xdr:cNvPr id="8" name="Chart 9"/>
        <xdr:cNvGraphicFramePr/>
      </xdr:nvGraphicFramePr>
      <xdr:xfrm>
        <a:off x="2781300" y="43395900"/>
        <a:ext cx="6143625" cy="3609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295</xdr:row>
      <xdr:rowOff>0</xdr:rowOff>
    </xdr:from>
    <xdr:to>
      <xdr:col>11</xdr:col>
      <xdr:colOff>0</xdr:colOff>
      <xdr:row>317</xdr:row>
      <xdr:rowOff>47625</xdr:rowOff>
    </xdr:to>
    <xdr:graphicFrame>
      <xdr:nvGraphicFramePr>
        <xdr:cNvPr id="9" name="Chart 10"/>
        <xdr:cNvGraphicFramePr/>
      </xdr:nvGraphicFramePr>
      <xdr:xfrm>
        <a:off x="2781300" y="47767875"/>
        <a:ext cx="6143625" cy="3609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322</xdr:row>
      <xdr:rowOff>0</xdr:rowOff>
    </xdr:from>
    <xdr:to>
      <xdr:col>11</xdr:col>
      <xdr:colOff>0</xdr:colOff>
      <xdr:row>344</xdr:row>
      <xdr:rowOff>47625</xdr:rowOff>
    </xdr:to>
    <xdr:graphicFrame>
      <xdr:nvGraphicFramePr>
        <xdr:cNvPr id="10" name="Chart 11"/>
        <xdr:cNvGraphicFramePr/>
      </xdr:nvGraphicFramePr>
      <xdr:xfrm>
        <a:off x="2781300" y="52139850"/>
        <a:ext cx="6143625" cy="3609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9525</xdr:colOff>
      <xdr:row>241</xdr:row>
      <xdr:rowOff>0</xdr:rowOff>
    </xdr:from>
    <xdr:to>
      <xdr:col>11</xdr:col>
      <xdr:colOff>0</xdr:colOff>
      <xdr:row>263</xdr:row>
      <xdr:rowOff>38100</xdr:rowOff>
    </xdr:to>
    <xdr:graphicFrame>
      <xdr:nvGraphicFramePr>
        <xdr:cNvPr id="11" name="Chart 12"/>
        <xdr:cNvGraphicFramePr/>
      </xdr:nvGraphicFramePr>
      <xdr:xfrm>
        <a:off x="2790825" y="39023925"/>
        <a:ext cx="6134100" cy="3600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268</xdr:row>
      <xdr:rowOff>0</xdr:rowOff>
    </xdr:from>
    <xdr:to>
      <xdr:col>11</xdr:col>
      <xdr:colOff>0</xdr:colOff>
      <xdr:row>290</xdr:row>
      <xdr:rowOff>47625</xdr:rowOff>
    </xdr:to>
    <xdr:graphicFrame>
      <xdr:nvGraphicFramePr>
        <xdr:cNvPr id="12" name="Chart 13"/>
        <xdr:cNvGraphicFramePr/>
      </xdr:nvGraphicFramePr>
      <xdr:xfrm>
        <a:off x="2781300" y="43395900"/>
        <a:ext cx="6143625" cy="3609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295</xdr:row>
      <xdr:rowOff>0</xdr:rowOff>
    </xdr:from>
    <xdr:to>
      <xdr:col>11</xdr:col>
      <xdr:colOff>0</xdr:colOff>
      <xdr:row>317</xdr:row>
      <xdr:rowOff>47625</xdr:rowOff>
    </xdr:to>
    <xdr:graphicFrame>
      <xdr:nvGraphicFramePr>
        <xdr:cNvPr id="13" name="Chart 14"/>
        <xdr:cNvGraphicFramePr/>
      </xdr:nvGraphicFramePr>
      <xdr:xfrm>
        <a:off x="2781300" y="47767875"/>
        <a:ext cx="6143625" cy="3609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322</xdr:row>
      <xdr:rowOff>0</xdr:rowOff>
    </xdr:from>
    <xdr:to>
      <xdr:col>11</xdr:col>
      <xdr:colOff>0</xdr:colOff>
      <xdr:row>344</xdr:row>
      <xdr:rowOff>47625</xdr:rowOff>
    </xdr:to>
    <xdr:graphicFrame>
      <xdr:nvGraphicFramePr>
        <xdr:cNvPr id="14" name="Chart 15"/>
        <xdr:cNvGraphicFramePr/>
      </xdr:nvGraphicFramePr>
      <xdr:xfrm>
        <a:off x="2781300" y="52139850"/>
        <a:ext cx="6143625" cy="3609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3"/>
  <sheetViews>
    <sheetView tabSelected="1" workbookViewId="0" topLeftCell="B322">
      <selection activeCell="A328" sqref="A328"/>
    </sheetView>
  </sheetViews>
  <sheetFormatPr defaultColWidth="9.140625" defaultRowHeight="12.75"/>
  <cols>
    <col min="1" max="1" width="35.00390625" style="0" customWidth="1"/>
    <col min="2" max="2" width="6.7109375" style="0" customWidth="1"/>
    <col min="3" max="4" width="12.421875" style="0" bestFit="1" customWidth="1"/>
    <col min="8" max="8" width="12.421875" style="0" bestFit="1" customWidth="1"/>
  </cols>
  <sheetData>
    <row r="1" ht="12.75">
      <c r="A1" t="s">
        <v>1</v>
      </c>
    </row>
    <row r="3" ht="12.75">
      <c r="A3" t="s">
        <v>43</v>
      </c>
    </row>
    <row r="6" spans="1:10" ht="12.75">
      <c r="A6" t="s">
        <v>2</v>
      </c>
      <c r="B6" t="s">
        <v>3</v>
      </c>
      <c r="C6">
        <v>0.05</v>
      </c>
      <c r="D6">
        <v>0.1</v>
      </c>
      <c r="E6">
        <v>0.2</v>
      </c>
      <c r="F6">
        <v>0.5</v>
      </c>
      <c r="G6">
        <v>0.8</v>
      </c>
      <c r="H6">
        <v>0.9</v>
      </c>
      <c r="I6">
        <v>0.95</v>
      </c>
      <c r="J6">
        <v>0.99</v>
      </c>
    </row>
    <row r="8" spans="2:10" ht="12.75">
      <c r="B8" t="s">
        <v>0</v>
      </c>
      <c r="C8" t="s">
        <v>4</v>
      </c>
      <c r="D8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</row>
    <row r="9" spans="2:10" ht="12.75">
      <c r="B9">
        <v>0</v>
      </c>
      <c r="C9">
        <f>BINOMDIST($B9,$B$29,C$6,FALSE)</f>
        <v>0.3584859224085419</v>
      </c>
      <c r="D9">
        <f aca="true" t="shared" si="0" ref="D9:J9">BINOMDIST($B9,$B$29,D$6,FALSE)</f>
        <v>0.12157665459056931</v>
      </c>
      <c r="E9">
        <f t="shared" si="0"/>
        <v>0.011529215046068481</v>
      </c>
      <c r="F9">
        <f t="shared" si="0"/>
        <v>9.5367431640625E-07</v>
      </c>
      <c r="G9">
        <f t="shared" si="0"/>
        <v>1.048576000000001E-14</v>
      </c>
      <c r="H9">
        <f t="shared" si="0"/>
        <v>9.999999999999921E-21</v>
      </c>
      <c r="I9">
        <f t="shared" si="0"/>
        <v>9.536743164062679E-27</v>
      </c>
      <c r="J9">
        <f t="shared" si="0"/>
        <v>1.0000000000000126E-40</v>
      </c>
    </row>
    <row r="10" spans="1:10" ht="12.75">
      <c r="A10" t="s">
        <v>5</v>
      </c>
      <c r="B10">
        <v>1</v>
      </c>
      <c r="C10">
        <f aca="true" t="shared" si="1" ref="C10:J29">BINOMDIST($B10,$B$29,C$6,FALSE)</f>
        <v>0.37735360253530736</v>
      </c>
      <c r="D10">
        <f t="shared" si="1"/>
        <v>0.2701703435345985</v>
      </c>
      <c r="E10">
        <f t="shared" si="1"/>
        <v>0.0576460752303424</v>
      </c>
      <c r="F10">
        <f t="shared" si="1"/>
        <v>1.9073486328125E-05</v>
      </c>
      <c r="G10">
        <f t="shared" si="1"/>
        <v>8.388607999999972E-13</v>
      </c>
      <c r="H10">
        <f t="shared" si="1"/>
        <v>1.7999999999999943E-18</v>
      </c>
      <c r="I10">
        <f t="shared" si="1"/>
        <v>3.623962402343816E-24</v>
      </c>
      <c r="J10">
        <f t="shared" si="1"/>
        <v>1.9800000000000156E-37</v>
      </c>
    </row>
    <row r="11" spans="1:10" ht="12.75">
      <c r="A11" t="s">
        <v>6</v>
      </c>
      <c r="B11">
        <v>2</v>
      </c>
      <c r="C11">
        <f t="shared" si="1"/>
        <v>0.18867680126765368</v>
      </c>
      <c r="D11">
        <f t="shared" si="1"/>
        <v>0.2851798070642985</v>
      </c>
      <c r="E11">
        <f t="shared" si="1"/>
        <v>0.1369094286720632</v>
      </c>
      <c r="F11">
        <f t="shared" si="1"/>
        <v>0.00018119812011718753</v>
      </c>
      <c r="G11">
        <f t="shared" si="1"/>
        <v>3.1876710399999985E-11</v>
      </c>
      <c r="H11">
        <f t="shared" si="1"/>
        <v>1.5389999999999913E-16</v>
      </c>
      <c r="I11">
        <f t="shared" si="1"/>
        <v>6.541252136230584E-22</v>
      </c>
      <c r="J11">
        <f t="shared" si="1"/>
        <v>1.862190000000005E-34</v>
      </c>
    </row>
    <row r="12" spans="1:10" ht="12.75">
      <c r="A12" t="s">
        <v>7</v>
      </c>
      <c r="B12">
        <v>3</v>
      </c>
      <c r="C12">
        <f t="shared" si="1"/>
        <v>0.05958214776873274</v>
      </c>
      <c r="D12">
        <f t="shared" si="1"/>
        <v>0.190119871376199</v>
      </c>
      <c r="E12">
        <f t="shared" si="1"/>
        <v>0.20536414300809488</v>
      </c>
      <c r="F12">
        <f t="shared" si="1"/>
        <v>0.0010871887207031254</v>
      </c>
      <c r="G12">
        <f t="shared" si="1"/>
        <v>7.650410495999992E-10</v>
      </c>
      <c r="H12">
        <f t="shared" si="1"/>
        <v>8.310599999999993E-15</v>
      </c>
      <c r="I12">
        <f t="shared" si="1"/>
        <v>7.457027435302861E-20</v>
      </c>
      <c r="J12">
        <f t="shared" si="1"/>
        <v>1.1061408600000134E-31</v>
      </c>
    </row>
    <row r="13" spans="2:10" ht="12.75">
      <c r="B13">
        <v>4</v>
      </c>
      <c r="C13">
        <f t="shared" si="1"/>
        <v>0.013327585685111278</v>
      </c>
      <c r="D13">
        <f t="shared" si="1"/>
        <v>0.0897788281498718</v>
      </c>
      <c r="E13">
        <f t="shared" si="1"/>
        <v>0.21819940194610077</v>
      </c>
      <c r="F13">
        <f t="shared" si="1"/>
        <v>0.004620552062988283</v>
      </c>
      <c r="G13">
        <f t="shared" si="1"/>
        <v>1.3005697843199974E-08</v>
      </c>
      <c r="H13">
        <f t="shared" si="1"/>
        <v>3.178804499999989E-13</v>
      </c>
      <c r="I13">
        <f t="shared" si="1"/>
        <v>6.021549654007057E-18</v>
      </c>
      <c r="J13">
        <f t="shared" si="1"/>
        <v>4.654087668450034E-29</v>
      </c>
    </row>
    <row r="14" spans="2:10" ht="12.75">
      <c r="B14">
        <v>5</v>
      </c>
      <c r="C14">
        <f t="shared" si="1"/>
        <v>0.0022446460101240057</v>
      </c>
      <c r="D14">
        <f t="shared" si="1"/>
        <v>0.03192136111995444</v>
      </c>
      <c r="E14">
        <f t="shared" si="1"/>
        <v>0.17455952155688056</v>
      </c>
      <c r="F14">
        <f t="shared" si="1"/>
        <v>0.014785766601562505</v>
      </c>
      <c r="G14">
        <f t="shared" si="1"/>
        <v>1.6647293239295952E-07</v>
      </c>
      <c r="H14">
        <f t="shared" si="1"/>
        <v>9.154956959999945E-12</v>
      </c>
      <c r="I14">
        <f t="shared" si="1"/>
        <v>3.661102189636287E-16</v>
      </c>
      <c r="J14">
        <f t="shared" si="1"/>
        <v>1.4744149733649633E-26</v>
      </c>
    </row>
    <row r="15" spans="2:10" ht="12.75">
      <c r="B15">
        <v>6</v>
      </c>
      <c r="C15">
        <f t="shared" si="1"/>
        <v>0.00029534815922684256</v>
      </c>
      <c r="D15">
        <f t="shared" si="1"/>
        <v>0.008867044755542891</v>
      </c>
      <c r="E15">
        <f t="shared" si="1"/>
        <v>0.10909970097305044</v>
      </c>
      <c r="F15">
        <f t="shared" si="1"/>
        <v>0.03696441650390628</v>
      </c>
      <c r="G15">
        <f t="shared" si="1"/>
        <v>1.6647293239295946E-06</v>
      </c>
      <c r="H15">
        <f t="shared" si="1"/>
        <v>2.0598653159999975E-10</v>
      </c>
      <c r="I15">
        <f t="shared" si="1"/>
        <v>1.7390235400772356E-14</v>
      </c>
      <c r="J15">
        <f t="shared" si="1"/>
        <v>3.6491770590783185E-24</v>
      </c>
    </row>
    <row r="16" spans="2:10" ht="12.75">
      <c r="B16">
        <v>7</v>
      </c>
      <c r="C16">
        <f t="shared" si="1"/>
        <v>3.108927991861503E-05</v>
      </c>
      <c r="D16">
        <f t="shared" si="1"/>
        <v>0.001970454390120647</v>
      </c>
      <c r="E16">
        <f t="shared" si="1"/>
        <v>0.054549850486525164</v>
      </c>
      <c r="F16">
        <f t="shared" si="1"/>
        <v>0.07392883300781257</v>
      </c>
      <c r="G16">
        <f t="shared" si="1"/>
        <v>1.3317834591436794E-05</v>
      </c>
      <c r="H16">
        <f t="shared" si="1"/>
        <v>3.7077575687999865E-09</v>
      </c>
      <c r="I16">
        <f t="shared" si="1"/>
        <v>6.608289452293491E-13</v>
      </c>
      <c r="J16">
        <f t="shared" si="1"/>
        <v>7.225370576975034E-22</v>
      </c>
    </row>
    <row r="17" spans="2:10" ht="12.75">
      <c r="B17">
        <v>8</v>
      </c>
      <c r="C17">
        <f t="shared" si="1"/>
        <v>2.6589515719868133E-06</v>
      </c>
      <c r="D17">
        <f t="shared" si="1"/>
        <v>0.00035577648710511647</v>
      </c>
      <c r="E17">
        <f t="shared" si="1"/>
        <v>0.022160876760150865</v>
      </c>
      <c r="F17">
        <f t="shared" si="1"/>
        <v>0.12013435363769544</v>
      </c>
      <c r="G17">
        <f t="shared" si="1"/>
        <v>8.65659248443391E-05</v>
      </c>
      <c r="H17">
        <f t="shared" si="1"/>
        <v>5.422595444369987E-08</v>
      </c>
      <c r="I17">
        <f t="shared" si="1"/>
        <v>2.0403093683956145E-11</v>
      </c>
      <c r="J17">
        <f t="shared" si="1"/>
        <v>1.1623814915708533E-19</v>
      </c>
    </row>
    <row r="18" spans="2:10" ht="12.75">
      <c r="B18">
        <v>9</v>
      </c>
      <c r="C18">
        <f t="shared" si="1"/>
        <v>1.8659309277100454E-07</v>
      </c>
      <c r="D18">
        <f t="shared" si="1"/>
        <v>5.270762771927645E-05</v>
      </c>
      <c r="E18">
        <f t="shared" si="1"/>
        <v>0.007386958920050294</v>
      </c>
      <c r="F18">
        <f t="shared" si="1"/>
        <v>0.16017913818359372</v>
      </c>
      <c r="G18">
        <f t="shared" si="1"/>
        <v>0.00046168493250314156</v>
      </c>
      <c r="H18">
        <f t="shared" si="1"/>
        <v>6.507114533243991E-07</v>
      </c>
      <c r="I18">
        <f t="shared" si="1"/>
        <v>5.168783733268885E-10</v>
      </c>
      <c r="J18">
        <f t="shared" si="1"/>
        <v>1.5343435688735294E-17</v>
      </c>
    </row>
    <row r="19" spans="2:10" ht="12.75">
      <c r="B19">
        <v>10</v>
      </c>
      <c r="C19">
        <f t="shared" si="1"/>
        <v>1.0802758002531849E-08</v>
      </c>
      <c r="D19">
        <f t="shared" si="1"/>
        <v>6.4420433879115805E-06</v>
      </c>
      <c r="E19">
        <f t="shared" si="1"/>
        <v>0.0020314137030138283</v>
      </c>
      <c r="F19">
        <f t="shared" si="1"/>
        <v>0.17619705200195312</v>
      </c>
      <c r="G19">
        <f t="shared" si="1"/>
        <v>0.0020314137030138283</v>
      </c>
      <c r="H19">
        <f t="shared" si="1"/>
        <v>6.442043387911535E-06</v>
      </c>
      <c r="I19">
        <f t="shared" si="1"/>
        <v>1.0802758002531927E-08</v>
      </c>
      <c r="J19">
        <f t="shared" si="1"/>
        <v>1.670900146503277E-15</v>
      </c>
    </row>
    <row r="20" spans="2:10" ht="12.75">
      <c r="B20">
        <v>11</v>
      </c>
      <c r="C20">
        <f t="shared" si="1"/>
        <v>5.168783733268812E-10</v>
      </c>
      <c r="D20">
        <f t="shared" si="1"/>
        <v>6.507114533244013E-07</v>
      </c>
      <c r="E20">
        <f t="shared" si="1"/>
        <v>0.0004616849325031432</v>
      </c>
      <c r="F20">
        <f t="shared" si="1"/>
        <v>0.16017913818359372</v>
      </c>
      <c r="G20">
        <f t="shared" si="1"/>
        <v>0.007386958920050281</v>
      </c>
      <c r="H20">
        <f t="shared" si="1"/>
        <v>5.270762771927626E-05</v>
      </c>
      <c r="I20">
        <f t="shared" si="1"/>
        <v>1.8659309277100586E-07</v>
      </c>
      <c r="J20">
        <f t="shared" si="1"/>
        <v>1.503810131852942E-13</v>
      </c>
    </row>
    <row r="21" spans="2:10" ht="12.75">
      <c r="B21">
        <v>12</v>
      </c>
      <c r="C21">
        <f t="shared" si="1"/>
        <v>2.0403093683955854E-11</v>
      </c>
      <c r="D21">
        <f t="shared" si="1"/>
        <v>5.422595444370007E-08</v>
      </c>
      <c r="E21">
        <f t="shared" si="1"/>
        <v>8.656592484433941E-05</v>
      </c>
      <c r="F21">
        <f t="shared" si="1"/>
        <v>0.12013435363769544</v>
      </c>
      <c r="G21">
        <f t="shared" si="1"/>
        <v>0.02216087676015083</v>
      </c>
      <c r="H21">
        <f t="shared" si="1"/>
        <v>0.00035577648710511517</v>
      </c>
      <c r="I21">
        <f t="shared" si="1"/>
        <v>2.6589515719868324E-06</v>
      </c>
      <c r="J21">
        <f t="shared" si="1"/>
        <v>1.1165790229008122E-11</v>
      </c>
    </row>
    <row r="22" spans="2:10" ht="12.75">
      <c r="B22">
        <v>13</v>
      </c>
      <c r="C22">
        <f t="shared" si="1"/>
        <v>6.608289452293397E-13</v>
      </c>
      <c r="D22">
        <f t="shared" si="1"/>
        <v>3.7077575688000134E-09</v>
      </c>
      <c r="E22">
        <f t="shared" si="1"/>
        <v>1.3317834591436843E-05</v>
      </c>
      <c r="F22">
        <f t="shared" si="1"/>
        <v>0.07392883300781257</v>
      </c>
      <c r="G22">
        <f t="shared" si="1"/>
        <v>0.054549850486525074</v>
      </c>
      <c r="H22">
        <f t="shared" si="1"/>
        <v>0.00197045439012064</v>
      </c>
      <c r="I22">
        <f t="shared" si="1"/>
        <v>3.108927991861525E-05</v>
      </c>
      <c r="J22">
        <f t="shared" si="1"/>
        <v>6.802542970288039E-10</v>
      </c>
    </row>
    <row r="23" spans="2:10" ht="12.75">
      <c r="B23">
        <v>14</v>
      </c>
      <c r="C23">
        <f t="shared" si="1"/>
        <v>1.739023540077211E-14</v>
      </c>
      <c r="D23">
        <f t="shared" si="1"/>
        <v>2.0598653160000122E-10</v>
      </c>
      <c r="E23">
        <f t="shared" si="1"/>
        <v>1.6647293239296005E-06</v>
      </c>
      <c r="F23">
        <f t="shared" si="1"/>
        <v>0.03696441650390628</v>
      </c>
      <c r="G23">
        <f t="shared" si="1"/>
        <v>0.10909970097305026</v>
      </c>
      <c r="H23">
        <f t="shared" si="1"/>
        <v>0.008867044755542876</v>
      </c>
      <c r="I23">
        <f t="shared" si="1"/>
        <v>0.00029534815922684473</v>
      </c>
      <c r="J23">
        <f t="shared" si="1"/>
        <v>3.367258770292563E-08</v>
      </c>
    </row>
    <row r="24" spans="2:10" ht="12.75">
      <c r="B24">
        <v>15</v>
      </c>
      <c r="C24">
        <f t="shared" si="1"/>
        <v>3.661102189636235E-16</v>
      </c>
      <c r="D24">
        <f t="shared" si="1"/>
        <v>9.15495696000001E-12</v>
      </c>
      <c r="E24">
        <f t="shared" si="1"/>
        <v>1.6647293239296016E-07</v>
      </c>
      <c r="F24">
        <f t="shared" si="1"/>
        <v>0.014785766601562505</v>
      </c>
      <c r="G24">
        <f t="shared" si="1"/>
        <v>0.1745595215568806</v>
      </c>
      <c r="H24">
        <f t="shared" si="1"/>
        <v>0.031921361119954327</v>
      </c>
      <c r="I24">
        <f t="shared" si="1"/>
        <v>0.0022446460101240135</v>
      </c>
      <c r="J24">
        <f t="shared" si="1"/>
        <v>1.3334344730358577E-06</v>
      </c>
    </row>
    <row r="25" spans="2:10" ht="12.75">
      <c r="B25">
        <v>16</v>
      </c>
      <c r="C25">
        <f t="shared" si="1"/>
        <v>6.02154965400697E-18</v>
      </c>
      <c r="D25">
        <f t="shared" si="1"/>
        <v>3.178804500000012E-13</v>
      </c>
      <c r="E25">
        <f t="shared" si="1"/>
        <v>1.300569784320002E-08</v>
      </c>
      <c r="F25">
        <f t="shared" si="1"/>
        <v>0.004620552062988283</v>
      </c>
      <c r="G25">
        <f t="shared" si="1"/>
        <v>0.21819940194610057</v>
      </c>
      <c r="H25">
        <f t="shared" si="1"/>
        <v>0.08977882814987165</v>
      </c>
      <c r="I25">
        <f t="shared" si="1"/>
        <v>0.013327585685111325</v>
      </c>
      <c r="J25">
        <f t="shared" si="1"/>
        <v>4.125312900954679E-05</v>
      </c>
    </row>
    <row r="26" spans="2:10" ht="12.75">
      <c r="B26">
        <v>17</v>
      </c>
      <c r="C26">
        <f t="shared" si="1"/>
        <v>7.457027435302754E-20</v>
      </c>
      <c r="D26">
        <f t="shared" si="1"/>
        <v>8.310600000000053E-15</v>
      </c>
      <c r="E26">
        <f t="shared" si="1"/>
        <v>7.650410496000019E-10</v>
      </c>
      <c r="F26">
        <f t="shared" si="1"/>
        <v>0.0010871887207031254</v>
      </c>
      <c r="G26">
        <f t="shared" si="1"/>
        <v>0.20536414300809472</v>
      </c>
      <c r="H26">
        <f t="shared" si="1"/>
        <v>0.19011987137619882</v>
      </c>
      <c r="I26">
        <f t="shared" si="1"/>
        <v>0.05958214776873294</v>
      </c>
      <c r="J26">
        <f t="shared" si="1"/>
        <v>0.0009609552404576769</v>
      </c>
    </row>
    <row r="27" spans="2:10" ht="12.75">
      <c r="B27">
        <v>18</v>
      </c>
      <c r="C27">
        <f t="shared" si="1"/>
        <v>6.541252136230491E-22</v>
      </c>
      <c r="D27">
        <f t="shared" si="1"/>
        <v>1.5390000000000024E-16</v>
      </c>
      <c r="E27">
        <f t="shared" si="1"/>
        <v>3.1876710400000095E-11</v>
      </c>
      <c r="F27">
        <f t="shared" si="1"/>
        <v>0.00018119812011718753</v>
      </c>
      <c r="G27">
        <f t="shared" si="1"/>
        <v>0.13690942867206315</v>
      </c>
      <c r="H27">
        <f t="shared" si="1"/>
        <v>0.28517980706429824</v>
      </c>
      <c r="I27">
        <f t="shared" si="1"/>
        <v>0.18867680126765404</v>
      </c>
      <c r="J27">
        <f t="shared" si="1"/>
        <v>0.015855761467551674</v>
      </c>
    </row>
    <row r="28" spans="2:10" ht="12.75">
      <c r="B28">
        <v>19</v>
      </c>
      <c r="C28">
        <f t="shared" si="1"/>
        <v>3.623962402343764E-24</v>
      </c>
      <c r="D28">
        <f t="shared" si="1"/>
        <v>1.800000000000007E-18</v>
      </c>
      <c r="E28">
        <f t="shared" si="1"/>
        <v>8.388608000000003E-13</v>
      </c>
      <c r="F28">
        <f t="shared" si="1"/>
        <v>1.9073486328125E-05</v>
      </c>
      <c r="G28">
        <f t="shared" si="1"/>
        <v>0.057646075230342396</v>
      </c>
      <c r="H28">
        <f t="shared" si="1"/>
        <v>0.2701703435345984</v>
      </c>
      <c r="I28">
        <f t="shared" si="1"/>
        <v>0.37735360253530764</v>
      </c>
      <c r="J28">
        <f t="shared" si="1"/>
        <v>0.16523372476711737</v>
      </c>
    </row>
    <row r="29" spans="2:10" ht="12.75">
      <c r="B29">
        <v>20</v>
      </c>
      <c r="C29">
        <f t="shared" si="1"/>
        <v>9.536743164062544E-27</v>
      </c>
      <c r="D29">
        <f t="shared" si="1"/>
        <v>1.0000000000000063E-20</v>
      </c>
      <c r="E29">
        <f t="shared" si="1"/>
        <v>1.048576000000001E-14</v>
      </c>
      <c r="F29">
        <f t="shared" si="1"/>
        <v>9.5367431640625E-07</v>
      </c>
      <c r="G29">
        <f t="shared" si="1"/>
        <v>0.011529215046068481</v>
      </c>
      <c r="H29">
        <f t="shared" si="1"/>
        <v>0.12157665459056931</v>
      </c>
      <c r="I29">
        <f t="shared" si="1"/>
        <v>0.3584859224085419</v>
      </c>
      <c r="J29">
        <f t="shared" si="1"/>
        <v>0.8179069375972308</v>
      </c>
    </row>
    <row r="32" ht="12.75">
      <c r="A32" t="s">
        <v>8</v>
      </c>
    </row>
    <row r="34" ht="12.75">
      <c r="A34" t="s">
        <v>31</v>
      </c>
    </row>
    <row r="36" ht="12.75">
      <c r="A36" t="s">
        <v>9</v>
      </c>
    </row>
    <row r="37" ht="12.75">
      <c r="A37" s="3" t="s">
        <v>10</v>
      </c>
    </row>
    <row r="38" ht="12.75">
      <c r="A38" t="s">
        <v>11</v>
      </c>
    </row>
    <row r="40" ht="12.75">
      <c r="A40" t="s">
        <v>13</v>
      </c>
    </row>
    <row r="41" spans="1:2" ht="12.75">
      <c r="A41" t="s">
        <v>14</v>
      </c>
      <c r="B41" s="2"/>
    </row>
    <row r="43" ht="12.75">
      <c r="A43" s="3" t="s">
        <v>15</v>
      </c>
    </row>
    <row r="44" ht="12.75">
      <c r="A44" t="s">
        <v>12</v>
      </c>
    </row>
    <row r="46" ht="12.75">
      <c r="A46" t="s">
        <v>16</v>
      </c>
    </row>
    <row r="47" ht="12.75">
      <c r="A47" t="s">
        <v>18</v>
      </c>
    </row>
    <row r="51" ht="12.75">
      <c r="A51" s="1"/>
    </row>
    <row r="57" ht="12.75">
      <c r="A57" s="1"/>
    </row>
    <row r="59" ht="12.75">
      <c r="A59" t="s">
        <v>17</v>
      </c>
    </row>
    <row r="61" ht="12.75">
      <c r="A61" t="s">
        <v>19</v>
      </c>
    </row>
    <row r="62" ht="12.75">
      <c r="A62" t="s">
        <v>21</v>
      </c>
    </row>
    <row r="63" ht="12.75">
      <c r="A63" t="s">
        <v>20</v>
      </c>
    </row>
    <row r="65" ht="12.75">
      <c r="A65" t="s">
        <v>22</v>
      </c>
    </row>
    <row r="66" ht="12.75">
      <c r="A66" t="s">
        <v>23</v>
      </c>
    </row>
    <row r="86" ht="12.75">
      <c r="A86" t="s">
        <v>24</v>
      </c>
    </row>
    <row r="88" ht="12.75">
      <c r="A88" t="s">
        <v>25</v>
      </c>
    </row>
    <row r="89" ht="12.75">
      <c r="A89" t="s">
        <v>26</v>
      </c>
    </row>
    <row r="91" ht="12.75">
      <c r="A91" t="s">
        <v>27</v>
      </c>
    </row>
    <row r="93" ht="12.75">
      <c r="A93" t="s">
        <v>36</v>
      </c>
    </row>
    <row r="113" spans="1:2" ht="12.75">
      <c r="A113" t="s">
        <v>28</v>
      </c>
      <c r="B113" t="s">
        <v>29</v>
      </c>
    </row>
    <row r="114" spans="2:8" ht="12.75">
      <c r="B114" t="s">
        <v>30</v>
      </c>
      <c r="C114">
        <v>3</v>
      </c>
      <c r="D114">
        <v>10</v>
      </c>
      <c r="E114">
        <v>30</v>
      </c>
      <c r="F114">
        <v>100</v>
      </c>
      <c r="H114" t="s">
        <v>44</v>
      </c>
    </row>
    <row r="115" ht="12.75">
      <c r="B115" t="s">
        <v>0</v>
      </c>
    </row>
    <row r="116" spans="2:8" ht="12.75">
      <c r="B116">
        <v>0</v>
      </c>
      <c r="C116">
        <f>BINOMDIST($B116,C$114,0.3,FALSE)</f>
        <v>0.3429999999999999</v>
      </c>
      <c r="D116">
        <f>BINOMDIST($B116,D$114,0.3,FALSE)</f>
        <v>0.02824752489999998</v>
      </c>
      <c r="E116">
        <f>BINOMDIST($B116,E$114,0.3,FALSE)</f>
        <v>2.2539340290692213E-05</v>
      </c>
      <c r="F116">
        <f>BINOMDIST($B116,F$114,0.3,FALSE)</f>
        <v>3.2344765096247473E-16</v>
      </c>
      <c r="H116">
        <f>NORMDIST(B116,100*0.3,SQRT(100*0.3*0.7),FALSE)</f>
        <v>4.300214229604222E-11</v>
      </c>
    </row>
    <row r="117" spans="2:8" ht="12.75">
      <c r="B117">
        <v>1</v>
      </c>
      <c r="C117">
        <f aca="true" t="shared" si="2" ref="C117:F132">BINOMDIST($B117,C$114,0.3,FALSE)</f>
        <v>0.4409999999999999</v>
      </c>
      <c r="D117">
        <f t="shared" si="2"/>
        <v>0.12106082099999992</v>
      </c>
      <c r="E117">
        <f t="shared" si="2"/>
        <v>0.0002897915180231859</v>
      </c>
      <c r="F117">
        <f t="shared" si="2"/>
        <v>1.3862042184106001E-14</v>
      </c>
      <c r="H117">
        <f aca="true" t="shared" si="3" ref="H117:H156">NORMDIST(B117,100*0.3,SQRT(100*0.3*0.7),FALSE)</f>
        <v>1.7521465811677267E-10</v>
      </c>
    </row>
    <row r="118" spans="2:8" ht="12.75">
      <c r="B118">
        <v>2</v>
      </c>
      <c r="C118">
        <f t="shared" si="2"/>
        <v>0.18899999999999997</v>
      </c>
      <c r="D118">
        <f t="shared" si="2"/>
        <v>0.23347444049999982</v>
      </c>
      <c r="E118">
        <f t="shared" si="2"/>
        <v>0.0018008472905726531</v>
      </c>
      <c r="F118">
        <f t="shared" si="2"/>
        <v>2.940733234771066E-13</v>
      </c>
      <c r="H118">
        <f t="shared" si="3"/>
        <v>6.80722474867022E-10</v>
      </c>
    </row>
    <row r="119" spans="2:8" ht="12.75">
      <c r="B119">
        <v>3</v>
      </c>
      <c r="C119">
        <f t="shared" si="2"/>
        <v>0.026999999999999982</v>
      </c>
      <c r="D119">
        <f t="shared" si="2"/>
        <v>0.2668279319999997</v>
      </c>
      <c r="E119">
        <f t="shared" si="2"/>
        <v>0.007203389162290603</v>
      </c>
      <c r="F119">
        <f t="shared" si="2"/>
        <v>4.1170265286794725E-12</v>
      </c>
      <c r="H119">
        <f t="shared" si="3"/>
        <v>2.52167465825697E-09</v>
      </c>
    </row>
    <row r="120" spans="2:8" ht="12.75">
      <c r="B120">
        <v>4</v>
      </c>
      <c r="D120">
        <f t="shared" si="2"/>
        <v>0.2001209489999998</v>
      </c>
      <c r="E120">
        <f t="shared" si="2"/>
        <v>0.02083837579091213</v>
      </c>
      <c r="F120">
        <f t="shared" si="2"/>
        <v>4.278766856591893E-11</v>
      </c>
      <c r="H120">
        <f t="shared" si="3"/>
        <v>8.90691543014841E-09</v>
      </c>
    </row>
    <row r="121" spans="2:8" ht="12.75">
      <c r="B121">
        <v>5</v>
      </c>
      <c r="D121">
        <f t="shared" si="2"/>
        <v>0.10291934519999993</v>
      </c>
      <c r="E121">
        <f t="shared" si="2"/>
        <v>0.04643980890546136</v>
      </c>
      <c r="F121">
        <f t="shared" si="2"/>
        <v>3.520813870567053E-10</v>
      </c>
      <c r="H121">
        <f t="shared" si="3"/>
        <v>2.9997489772991224E-08</v>
      </c>
    </row>
    <row r="122" spans="2:8" ht="12.75">
      <c r="B122">
        <v>6</v>
      </c>
      <c r="D122">
        <f t="shared" si="2"/>
        <v>0.036756908999999935</v>
      </c>
      <c r="E122">
        <f t="shared" si="2"/>
        <v>0.0829282301883237</v>
      </c>
      <c r="F122">
        <f t="shared" si="2"/>
        <v>2.3891236978847735E-09</v>
      </c>
      <c r="H122">
        <f t="shared" si="3"/>
        <v>9.633005527655702E-08</v>
      </c>
    </row>
    <row r="123" spans="2:8" ht="12.75">
      <c r="B123">
        <v>7</v>
      </c>
      <c r="D123">
        <f t="shared" si="2"/>
        <v>0.009001691999999988</v>
      </c>
      <c r="E123">
        <f t="shared" si="2"/>
        <v>0.12185372599100623</v>
      </c>
      <c r="F123">
        <f t="shared" si="2"/>
        <v>1.3749650669459344E-08</v>
      </c>
      <c r="H123">
        <f t="shared" si="3"/>
        <v>2.949565300272149E-07</v>
      </c>
    </row>
    <row r="124" spans="2:8" ht="12.75">
      <c r="B124">
        <v>8</v>
      </c>
      <c r="D124">
        <f t="shared" si="2"/>
        <v>0.0014467004999999984</v>
      </c>
      <c r="E124">
        <f t="shared" si="2"/>
        <v>0.15014119809606136</v>
      </c>
      <c r="F124">
        <f t="shared" si="2"/>
        <v>6.85027238710561E-08</v>
      </c>
      <c r="H124">
        <f t="shared" si="3"/>
        <v>8.611395420759819E-07</v>
      </c>
    </row>
    <row r="125" spans="2:8" ht="12.75">
      <c r="B125">
        <v>9</v>
      </c>
      <c r="D125">
        <f t="shared" si="2"/>
        <v>0.00013778099999999985</v>
      </c>
      <c r="E125">
        <f t="shared" si="2"/>
        <v>0.15729077895777865</v>
      </c>
      <c r="F125">
        <f t="shared" si="2"/>
        <v>3.001071712446275E-07</v>
      </c>
      <c r="H125">
        <f t="shared" si="3"/>
        <v>2.3972225728510397E-06</v>
      </c>
    </row>
    <row r="126" spans="2:8" ht="12.75">
      <c r="B126">
        <v>10</v>
      </c>
      <c r="D126">
        <f t="shared" si="2"/>
        <v>5.904899999999995E-06</v>
      </c>
      <c r="E126">
        <f t="shared" si="2"/>
        <v>0.14156170106200078</v>
      </c>
      <c r="F126">
        <f t="shared" si="2"/>
        <v>1.1704179678540511E-06</v>
      </c>
      <c r="H126">
        <f t="shared" si="3"/>
        <v>6.36300838540688E-06</v>
      </c>
    </row>
    <row r="127" spans="2:8" ht="12.75">
      <c r="B127">
        <v>11</v>
      </c>
      <c r="E127">
        <f t="shared" si="2"/>
        <v>0.11030781900935119</v>
      </c>
      <c r="F127">
        <f t="shared" si="2"/>
        <v>4.104063004163553E-06</v>
      </c>
      <c r="H127">
        <f t="shared" si="3"/>
        <v>1.6104080879681496E-05</v>
      </c>
    </row>
    <row r="128" spans="2:8" ht="12.75">
      <c r="B128">
        <v>12</v>
      </c>
      <c r="E128">
        <f t="shared" si="2"/>
        <v>0.07485173432777396</v>
      </c>
      <c r="F128">
        <f t="shared" si="2"/>
        <v>1.3045057406091258E-05</v>
      </c>
      <c r="H128">
        <f t="shared" si="3"/>
        <v>3.886231797730985E-05</v>
      </c>
    </row>
    <row r="129" spans="2:8" ht="12.75">
      <c r="B129">
        <v>13</v>
      </c>
      <c r="E129">
        <f t="shared" si="2"/>
        <v>0.04441751267801971</v>
      </c>
      <c r="F129">
        <f t="shared" si="2"/>
        <v>3.784500170558338E-05</v>
      </c>
      <c r="H129">
        <f t="shared" si="3"/>
        <v>8.942125673000075E-05</v>
      </c>
    </row>
    <row r="130" spans="2:8" ht="12.75">
      <c r="B130">
        <v>14</v>
      </c>
      <c r="E130">
        <f t="shared" si="2"/>
        <v>0.02311523618958169</v>
      </c>
      <c r="F130">
        <f t="shared" si="2"/>
        <v>0.00010079128005262512</v>
      </c>
      <c r="H130">
        <f t="shared" si="3"/>
        <v>0.0001961878680594001</v>
      </c>
    </row>
    <row r="131" spans="2:8" ht="12.75">
      <c r="B131">
        <v>15</v>
      </c>
      <c r="E131">
        <f t="shared" si="2"/>
        <v>0.010566965115237347</v>
      </c>
      <c r="F131">
        <f t="shared" si="2"/>
        <v>0.00024765857384359384</v>
      </c>
      <c r="H131">
        <f t="shared" si="3"/>
        <v>0.0004104146330312015</v>
      </c>
    </row>
    <row r="132" spans="2:8" ht="12.75">
      <c r="B132">
        <v>16</v>
      </c>
      <c r="E132">
        <f t="shared" si="2"/>
        <v>0.004245655626657862</v>
      </c>
      <c r="F132">
        <f t="shared" si="2"/>
        <v>0.0005638655029474679</v>
      </c>
      <c r="H132">
        <f t="shared" si="3"/>
        <v>0.000818639764602331</v>
      </c>
    </row>
    <row r="133" spans="2:8" ht="12.75">
      <c r="B133">
        <v>17</v>
      </c>
      <c r="E133">
        <f aca="true" t="shared" si="4" ref="E133:F148">BINOMDIST($B133,E$114,0.3,FALSE)</f>
        <v>0.0014984666917615987</v>
      </c>
      <c r="F133">
        <f t="shared" si="4"/>
        <v>0.0011940681238887538</v>
      </c>
      <c r="H133">
        <f t="shared" si="3"/>
        <v>0.001556976816838647</v>
      </c>
    </row>
    <row r="134" spans="2:8" ht="12.75">
      <c r="B134">
        <v>18</v>
      </c>
      <c r="E134">
        <f t="shared" si="4"/>
        <v>0.00046381111887859025</v>
      </c>
      <c r="F134">
        <f t="shared" si="4"/>
        <v>0.002359706054351592</v>
      </c>
      <c r="H134">
        <f t="shared" si="3"/>
        <v>0.0028235193359972236</v>
      </c>
    </row>
    <row r="135" spans="2:8" ht="12.75">
      <c r="B135">
        <v>19</v>
      </c>
      <c r="E135">
        <f t="shared" si="4"/>
        <v>0.00012554285924533265</v>
      </c>
      <c r="F135">
        <f t="shared" si="4"/>
        <v>0.004364569093011214</v>
      </c>
      <c r="H135">
        <f t="shared" si="3"/>
        <v>0.004882235191096891</v>
      </c>
    </row>
    <row r="136" spans="2:8" ht="12.75">
      <c r="B136">
        <v>20</v>
      </c>
      <c r="E136">
        <f t="shared" si="4"/>
        <v>2.9592245393542713E-05</v>
      </c>
      <c r="F136">
        <f t="shared" si="4"/>
        <v>0.0075756449257266024</v>
      </c>
      <c r="H136">
        <f t="shared" si="3"/>
        <v>0.008049445008122151</v>
      </c>
    </row>
    <row r="137" spans="2:8" ht="12.75">
      <c r="B137">
        <v>21</v>
      </c>
      <c r="E137">
        <f t="shared" si="4"/>
        <v>6.03923375378423E-06</v>
      </c>
      <c r="F137">
        <f t="shared" si="4"/>
        <v>0.0123683998787373</v>
      </c>
      <c r="H137">
        <f t="shared" si="3"/>
        <v>0.012654135748026943</v>
      </c>
    </row>
    <row r="138" spans="2:8" ht="12.75">
      <c r="B138">
        <v>22</v>
      </c>
      <c r="E138">
        <f t="shared" si="4"/>
        <v>1.0588266970920404E-06</v>
      </c>
      <c r="F138">
        <f t="shared" si="4"/>
        <v>0.01903448552766713</v>
      </c>
      <c r="H138">
        <f t="shared" si="3"/>
        <v>0.01896786066809213</v>
      </c>
    </row>
    <row r="139" spans="2:8" ht="12.75">
      <c r="B139">
        <v>23</v>
      </c>
      <c r="E139">
        <f t="shared" si="4"/>
        <v>1.578375200634098E-07</v>
      </c>
      <c r="F139">
        <f t="shared" si="4"/>
        <v>0.027665028655118745</v>
      </c>
      <c r="H139">
        <f t="shared" si="3"/>
        <v>0.027109625796163682</v>
      </c>
    </row>
    <row r="140" spans="2:8" ht="12.75">
      <c r="B140">
        <v>24</v>
      </c>
      <c r="E140">
        <f t="shared" si="4"/>
        <v>1.972969000792615E-08</v>
      </c>
      <c r="F140">
        <f t="shared" si="4"/>
        <v>0.03803941440078813</v>
      </c>
      <c r="H140">
        <f t="shared" si="3"/>
        <v>0.03694434790922513</v>
      </c>
    </row>
    <row r="141" spans="2:8" ht="12.75">
      <c r="B141">
        <v>25</v>
      </c>
      <c r="E141">
        <f t="shared" si="4"/>
        <v>2.0293395436724044E-09</v>
      </c>
      <c r="F141">
        <f t="shared" si="4"/>
        <v>0.049559922762169625</v>
      </c>
      <c r="H141">
        <f t="shared" si="3"/>
        <v>0.04800558852225252</v>
      </c>
    </row>
    <row r="142" spans="2:8" ht="12.75">
      <c r="B142">
        <v>26</v>
      </c>
      <c r="E142">
        <f t="shared" si="4"/>
        <v>1.6725325909387954E-10</v>
      </c>
      <c r="F142">
        <f t="shared" si="4"/>
        <v>0.061269135282902204</v>
      </c>
      <c r="H142">
        <f t="shared" si="3"/>
        <v>0.05947780073027186</v>
      </c>
    </row>
    <row r="143" spans="2:8" ht="12.75">
      <c r="B143">
        <v>27</v>
      </c>
      <c r="E143">
        <f t="shared" si="4"/>
        <v>1.0619254545643145E-11</v>
      </c>
      <c r="F143">
        <f t="shared" si="4"/>
        <v>0.07196692080848824</v>
      </c>
      <c r="H143">
        <f t="shared" si="3"/>
        <v>0.07026471922705459</v>
      </c>
    </row>
    <row r="144" spans="2:8" ht="12.75">
      <c r="B144">
        <v>28</v>
      </c>
      <c r="E144">
        <f t="shared" si="4"/>
        <v>4.876188311774915E-13</v>
      </c>
      <c r="F144">
        <f t="shared" si="4"/>
        <v>0.08041201865846388</v>
      </c>
      <c r="H144">
        <f t="shared" si="3"/>
        <v>0.07914783490911566</v>
      </c>
    </row>
    <row r="145" spans="2:8" ht="12.75">
      <c r="B145">
        <v>29</v>
      </c>
      <c r="E145">
        <f t="shared" si="4"/>
        <v>1.4412379246625368E-14</v>
      </c>
      <c r="F145">
        <f t="shared" si="4"/>
        <v>0.08556155679915362</v>
      </c>
      <c r="H145">
        <f t="shared" si="3"/>
        <v>0.08500805384388377</v>
      </c>
    </row>
    <row r="146" spans="2:8" ht="12.75">
      <c r="B146">
        <v>30</v>
      </c>
      <c r="E146">
        <f t="shared" si="4"/>
        <v>2.0589113209464814E-16</v>
      </c>
      <c r="F146">
        <f t="shared" si="4"/>
        <v>0.08678386475342714</v>
      </c>
      <c r="H146">
        <f t="shared" si="3"/>
        <v>0.08705634275513632</v>
      </c>
    </row>
    <row r="147" spans="2:8" ht="12.75">
      <c r="B147">
        <v>31</v>
      </c>
      <c r="F147">
        <f t="shared" si="4"/>
        <v>0.08398438524525226</v>
      </c>
      <c r="H147">
        <f t="shared" si="3"/>
        <v>0.08500805384388377</v>
      </c>
    </row>
    <row r="148" spans="2:8" ht="12.75">
      <c r="B148">
        <v>32</v>
      </c>
      <c r="F148">
        <f t="shared" si="4"/>
        <v>0.07761057029360363</v>
      </c>
      <c r="H148">
        <f t="shared" si="3"/>
        <v>0.07914783490911566</v>
      </c>
    </row>
    <row r="149" spans="2:8" ht="12.75">
      <c r="B149">
        <v>33</v>
      </c>
      <c r="F149">
        <f aca="true" t="shared" si="5" ref="F149:F156">BINOMDIST($B149,F$114,0.3,FALSE)</f>
        <v>0.06853920493461103</v>
      </c>
      <c r="H149">
        <f t="shared" si="3"/>
        <v>0.07026471922705459</v>
      </c>
    </row>
    <row r="150" spans="2:8" ht="12.75">
      <c r="B150">
        <v>34</v>
      </c>
      <c r="F150">
        <f t="shared" si="5"/>
        <v>0.05788395038595312</v>
      </c>
      <c r="H150">
        <f t="shared" si="3"/>
        <v>0.05947780073027186</v>
      </c>
    </row>
    <row r="151" spans="2:8" ht="12.75">
      <c r="B151">
        <v>35</v>
      </c>
      <c r="F151">
        <f t="shared" si="5"/>
        <v>0.046779682352729404</v>
      </c>
      <c r="H151">
        <f t="shared" si="3"/>
        <v>0.04800558852225252</v>
      </c>
    </row>
    <row r="152" spans="2:8" ht="12.75">
      <c r="B152">
        <v>36</v>
      </c>
      <c r="F152">
        <f t="shared" si="5"/>
        <v>0.03619856372532633</v>
      </c>
      <c r="H152">
        <f t="shared" si="3"/>
        <v>0.03694434790922513</v>
      </c>
    </row>
    <row r="153" spans="2:8" ht="12.75">
      <c r="B153">
        <v>37</v>
      </c>
      <c r="F153">
        <f t="shared" si="5"/>
        <v>0.02683445650680562</v>
      </c>
      <c r="H153">
        <f t="shared" si="3"/>
        <v>0.027109625796163682</v>
      </c>
    </row>
    <row r="154" spans="1:8" ht="12.75">
      <c r="A154" t="s">
        <v>32</v>
      </c>
      <c r="B154">
        <v>38</v>
      </c>
      <c r="F154">
        <f t="shared" si="5"/>
        <v>0.01906658751799342</v>
      </c>
      <c r="H154">
        <f t="shared" si="3"/>
        <v>0.01896786066809213</v>
      </c>
    </row>
    <row r="155" spans="1:8" ht="12.75">
      <c r="A155" t="s">
        <v>33</v>
      </c>
      <c r="B155">
        <v>39</v>
      </c>
      <c r="F155">
        <f t="shared" si="5"/>
        <v>0.012990422265006556</v>
      </c>
      <c r="H155">
        <f t="shared" si="3"/>
        <v>0.012654135748026943</v>
      </c>
    </row>
    <row r="156" spans="2:8" ht="12.75">
      <c r="B156">
        <v>40</v>
      </c>
      <c r="F156">
        <f t="shared" si="5"/>
        <v>0.008490168837486422</v>
      </c>
      <c r="H156">
        <f t="shared" si="3"/>
        <v>0.008049445008122151</v>
      </c>
    </row>
    <row r="161" ht="12.75">
      <c r="A161" t="s">
        <v>34</v>
      </c>
    </row>
    <row r="163" ht="12.75">
      <c r="A163" t="s">
        <v>35</v>
      </c>
    </row>
    <row r="165" ht="12.75">
      <c r="A165" t="s">
        <v>37</v>
      </c>
    </row>
    <row r="167" ht="12.75">
      <c r="A167" t="s">
        <v>38</v>
      </c>
    </row>
    <row r="169" ht="12.75">
      <c r="A169" t="s">
        <v>39</v>
      </c>
    </row>
    <row r="170" ht="12.75">
      <c r="A170" t="s">
        <v>40</v>
      </c>
    </row>
    <row r="172" ht="12.75">
      <c r="A172" t="s">
        <v>41</v>
      </c>
    </row>
    <row r="174" ht="12.75">
      <c r="A174" t="s">
        <v>42</v>
      </c>
    </row>
    <row r="186" ht="12.75">
      <c r="A186" t="s">
        <v>46</v>
      </c>
    </row>
    <row r="188" ht="12.75">
      <c r="A188" t="s">
        <v>45</v>
      </c>
    </row>
    <row r="190" ht="12.75">
      <c r="A190" t="s">
        <v>47</v>
      </c>
    </row>
    <row r="192" ht="12.75">
      <c r="A192" t="s">
        <v>48</v>
      </c>
    </row>
    <row r="193" ht="12.75">
      <c r="A193">
        <f>100*0.3</f>
        <v>30</v>
      </c>
    </row>
    <row r="195" ht="12.75">
      <c r="A195" t="s">
        <v>49</v>
      </c>
    </row>
    <row r="196" ht="12.75">
      <c r="A196">
        <f>100*(1-0.3)</f>
        <v>70</v>
      </c>
    </row>
    <row r="214" spans="2:6" ht="12.75">
      <c r="B214" t="s">
        <v>53</v>
      </c>
      <c r="C214">
        <v>0.5</v>
      </c>
      <c r="D214">
        <v>0.05</v>
      </c>
      <c r="E214">
        <v>0.95</v>
      </c>
      <c r="F214">
        <v>0.2</v>
      </c>
    </row>
    <row r="215" ht="12.75">
      <c r="A215" t="s">
        <v>50</v>
      </c>
    </row>
    <row r="216" spans="2:6" ht="12.75">
      <c r="B216">
        <v>0</v>
      </c>
      <c r="C216">
        <f>NORMDIST($B216,20*C$214,SQRT(20*C$214*(1-C$214)),FALSE)</f>
        <v>8.099910956089131E-06</v>
      </c>
      <c r="D216">
        <f>NORMDIST($B216,20*D$214,SQRT(20*D$214*(1-D$214)),FALSE)</f>
        <v>0.24180886583615077</v>
      </c>
      <c r="E216">
        <f>NORMDIST($B216,20*E$214,SQRT(20*E$214*(1-E$214)),FALSE)</f>
        <v>1.2476612920307482E-83</v>
      </c>
      <c r="F216">
        <f>NORMDIST($B216,20*F$214,SQRT(20*F$214*(1-F$214)),FALSE)</f>
        <v>0.01830622820240811</v>
      </c>
    </row>
    <row r="217" spans="1:6" ht="12.75">
      <c r="A217" t="s">
        <v>51</v>
      </c>
      <c r="B217">
        <v>1</v>
      </c>
      <c r="C217">
        <f aca="true" t="shared" si="6" ref="C217:F236">NORMDIST($B217,20*C$214,SQRT(20*C$214*(1-C$214)),FALSE)</f>
        <v>5.4155149644273304E-05</v>
      </c>
      <c r="D217">
        <f t="shared" si="6"/>
        <v>0.40930614342335536</v>
      </c>
      <c r="E217">
        <f t="shared" si="6"/>
        <v>3.5761052852754317E-75</v>
      </c>
      <c r="F217">
        <f t="shared" si="6"/>
        <v>0.05465230224816816</v>
      </c>
    </row>
    <row r="218" spans="2:6" ht="12.75">
      <c r="B218">
        <v>2</v>
      </c>
      <c r="C218">
        <f t="shared" si="6"/>
        <v>0.0002964424401438658</v>
      </c>
      <c r="D218">
        <f t="shared" si="6"/>
        <v>0.24180886583615077</v>
      </c>
      <c r="E218">
        <f t="shared" si="6"/>
        <v>3.577435441901386E-67</v>
      </c>
      <c r="F218">
        <f t="shared" si="6"/>
        <v>0.11937160288338916</v>
      </c>
    </row>
    <row r="219" spans="1:6" ht="12.75">
      <c r="A219" t="s">
        <v>52</v>
      </c>
      <c r="B219">
        <v>3</v>
      </c>
      <c r="C219">
        <f t="shared" si="6"/>
        <v>0.0013285628439771082</v>
      </c>
      <c r="D219">
        <f t="shared" si="6"/>
        <v>0.04985906049592875</v>
      </c>
      <c r="E219">
        <f t="shared" si="6"/>
        <v>1.2490540381938352E-59</v>
      </c>
      <c r="F219">
        <f t="shared" si="6"/>
        <v>0.19075527826096972</v>
      </c>
    </row>
    <row r="220" spans="2:6" ht="12.75">
      <c r="B220">
        <v>4</v>
      </c>
      <c r="C220">
        <f t="shared" si="6"/>
        <v>0.004874891216127951</v>
      </c>
      <c r="D220">
        <f t="shared" si="6"/>
        <v>0.003588094521764387</v>
      </c>
      <c r="E220">
        <f t="shared" si="6"/>
        <v>1.5220838015892108E-52</v>
      </c>
      <c r="F220">
        <f t="shared" si="6"/>
        <v>0.22301551451909638</v>
      </c>
    </row>
    <row r="221" spans="1:6" ht="12.75">
      <c r="A221" t="s">
        <v>54</v>
      </c>
      <c r="B221">
        <v>5</v>
      </c>
      <c r="C221">
        <f t="shared" si="6"/>
        <v>0.014644982561926492</v>
      </c>
      <c r="D221">
        <f t="shared" si="6"/>
        <v>9.012215612970422E-05</v>
      </c>
      <c r="E221">
        <f t="shared" si="6"/>
        <v>6.473569489230502E-46</v>
      </c>
      <c r="F221">
        <f t="shared" si="6"/>
        <v>0.19075527826096972</v>
      </c>
    </row>
    <row r="222" spans="2:6" ht="12.75">
      <c r="B222">
        <v>6</v>
      </c>
      <c r="C222">
        <f t="shared" si="6"/>
        <v>0.03602084467215367</v>
      </c>
      <c r="D222">
        <f t="shared" si="6"/>
        <v>7.900365530651711E-07</v>
      </c>
      <c r="E222">
        <f t="shared" si="6"/>
        <v>9.60941563094039E-40</v>
      </c>
      <c r="F222">
        <f t="shared" si="6"/>
        <v>0.11937160288338916</v>
      </c>
    </row>
    <row r="223" spans="2:6" ht="12.75">
      <c r="B223">
        <v>7</v>
      </c>
      <c r="C223">
        <f t="shared" si="6"/>
        <v>0.07253707348392294</v>
      </c>
      <c r="D223">
        <f t="shared" si="6"/>
        <v>2.417189568300077E-09</v>
      </c>
      <c r="E223">
        <f t="shared" si="6"/>
        <v>4.978494776212991E-34</v>
      </c>
      <c r="F223">
        <f t="shared" si="6"/>
        <v>0.05465230224816816</v>
      </c>
    </row>
    <row r="224" spans="2:6" ht="12.75">
      <c r="B224">
        <v>8</v>
      </c>
      <c r="C224">
        <f t="shared" si="6"/>
        <v>0.11959341596728196</v>
      </c>
      <c r="D224">
        <f t="shared" si="6"/>
        <v>2.5812029390271624E-12</v>
      </c>
      <c r="E224">
        <f t="shared" si="6"/>
        <v>9.002166625230873E-29</v>
      </c>
      <c r="F224">
        <f t="shared" si="6"/>
        <v>0.01830622820240811</v>
      </c>
    </row>
    <row r="225" spans="2:6" ht="12.75">
      <c r="B225">
        <v>9</v>
      </c>
      <c r="C225">
        <f t="shared" si="6"/>
        <v>0.1614342258715362</v>
      </c>
      <c r="D225">
        <f t="shared" si="6"/>
        <v>9.620142481917214E-16</v>
      </c>
      <c r="E225">
        <f t="shared" si="6"/>
        <v>5.681250679103513E-24</v>
      </c>
      <c r="F225">
        <f t="shared" si="6"/>
        <v>0.004486134154833783</v>
      </c>
    </row>
    <row r="226" spans="2:6" ht="12.75">
      <c r="B226">
        <v>10</v>
      </c>
      <c r="C226">
        <f t="shared" si="6"/>
        <v>0.1784124116152771</v>
      </c>
      <c r="D226">
        <f t="shared" si="6"/>
        <v>1.2513787375499066E-19</v>
      </c>
      <c r="E226">
        <f t="shared" si="6"/>
        <v>1.2513787375499504E-19</v>
      </c>
      <c r="F226">
        <f t="shared" si="6"/>
        <v>0.0008043195334241532</v>
      </c>
    </row>
    <row r="227" spans="2:6" ht="12.75">
      <c r="B227">
        <v>11</v>
      </c>
      <c r="C227">
        <f t="shared" si="6"/>
        <v>0.1614342258715362</v>
      </c>
      <c r="D227">
        <f t="shared" si="6"/>
        <v>5.6812506791032325E-24</v>
      </c>
      <c r="E227">
        <f t="shared" si="6"/>
        <v>9.620142481917484E-16</v>
      </c>
      <c r="F227">
        <f t="shared" si="6"/>
        <v>0.00010550376292934308</v>
      </c>
    </row>
    <row r="228" spans="2:6" ht="12.75">
      <c r="B228">
        <v>12</v>
      </c>
      <c r="C228">
        <f t="shared" si="6"/>
        <v>0.11959341596728196</v>
      </c>
      <c r="D228">
        <f t="shared" si="6"/>
        <v>9.002166625230303E-29</v>
      </c>
      <c r="E228">
        <f t="shared" si="6"/>
        <v>2.5812029390272255E-12</v>
      </c>
      <c r="F228">
        <f t="shared" si="6"/>
        <v>1.0124888695111397E-05</v>
      </c>
    </row>
    <row r="229" spans="2:6" ht="12.75">
      <c r="B229">
        <v>13</v>
      </c>
      <c r="C229">
        <f t="shared" si="6"/>
        <v>0.07253707348392294</v>
      </c>
      <c r="D229">
        <f t="shared" si="6"/>
        <v>4.97849477621264E-34</v>
      </c>
      <c r="E229">
        <f t="shared" si="6"/>
        <v>2.417189568300119E-09</v>
      </c>
      <c r="F229">
        <f t="shared" si="6"/>
        <v>7.108787628219911E-07</v>
      </c>
    </row>
    <row r="230" spans="2:6" ht="12.75">
      <c r="B230">
        <v>14</v>
      </c>
      <c r="C230">
        <f t="shared" si="6"/>
        <v>0.03602084467215367</v>
      </c>
      <c r="D230">
        <f t="shared" si="6"/>
        <v>9.609415630939576E-40</v>
      </c>
      <c r="E230">
        <f t="shared" si="6"/>
        <v>7.900365530651806E-07</v>
      </c>
      <c r="F230">
        <f t="shared" si="6"/>
        <v>3.651605032405111E-08</v>
      </c>
    </row>
    <row r="231" spans="2:6" ht="12.75">
      <c r="B231">
        <v>15</v>
      </c>
      <c r="C231">
        <f t="shared" si="6"/>
        <v>0.014644982561926492</v>
      </c>
      <c r="D231">
        <f t="shared" si="6"/>
        <v>6.4735694892298604E-46</v>
      </c>
      <c r="E231">
        <f t="shared" si="6"/>
        <v>9.012215612970483E-05</v>
      </c>
      <c r="F231">
        <f t="shared" si="6"/>
        <v>1.3723188480461522E-09</v>
      </c>
    </row>
    <row r="232" spans="2:6" ht="12.75">
      <c r="B232">
        <v>16</v>
      </c>
      <c r="C232">
        <f t="shared" si="6"/>
        <v>0.004874891216127951</v>
      </c>
      <c r="D232">
        <f t="shared" si="6"/>
        <v>1.5220838015890383E-52</v>
      </c>
      <c r="E232">
        <f t="shared" si="6"/>
        <v>0.0035880945217644012</v>
      </c>
      <c r="F232">
        <f t="shared" si="6"/>
        <v>3.7731948572580225E-11</v>
      </c>
    </row>
    <row r="233" spans="2:6" ht="12.75">
      <c r="B233">
        <v>17</v>
      </c>
      <c r="C233">
        <f t="shared" si="6"/>
        <v>0.0013285628439771082</v>
      </c>
      <c r="D233">
        <f t="shared" si="6"/>
        <v>1.249054038193694E-59</v>
      </c>
      <c r="E233">
        <f t="shared" si="6"/>
        <v>0.049859060495928816</v>
      </c>
      <c r="F233">
        <f t="shared" si="6"/>
        <v>7.590081057136039E-13</v>
      </c>
    </row>
    <row r="234" spans="2:6" ht="12.75">
      <c r="B234">
        <v>18</v>
      </c>
      <c r="C234">
        <f t="shared" si="6"/>
        <v>0.0002964424401438658</v>
      </c>
      <c r="D234">
        <f t="shared" si="6"/>
        <v>3.5774354419008795E-67</v>
      </c>
      <c r="E234">
        <f t="shared" si="6"/>
        <v>0.24180886583615083</v>
      </c>
      <c r="F234">
        <f t="shared" si="6"/>
        <v>1.1170344529688661E-14</v>
      </c>
    </row>
    <row r="235" spans="2:6" ht="12.75">
      <c r="B235">
        <v>19</v>
      </c>
      <c r="C235">
        <f t="shared" si="6"/>
        <v>5.4155149644273304E-05</v>
      </c>
      <c r="D235">
        <f t="shared" si="6"/>
        <v>3.5761052852749256E-75</v>
      </c>
      <c r="E235">
        <f t="shared" si="6"/>
        <v>0.4093061434233552</v>
      </c>
      <c r="F235">
        <f t="shared" si="6"/>
        <v>1.202734302049743E-16</v>
      </c>
    </row>
    <row r="236" spans="2:6" ht="12.75">
      <c r="B236">
        <v>20</v>
      </c>
      <c r="C236">
        <f t="shared" si="6"/>
        <v>8.099910956089131E-06</v>
      </c>
      <c r="D236">
        <f t="shared" si="6"/>
        <v>1.247661292030536E-83</v>
      </c>
      <c r="E236">
        <f t="shared" si="6"/>
        <v>0.24180886583615083</v>
      </c>
      <c r="F236">
        <f t="shared" si="6"/>
        <v>9.47448910103246E-19</v>
      </c>
    </row>
    <row r="242" ht="12.75">
      <c r="A242" t="s">
        <v>50</v>
      </c>
    </row>
    <row r="244" ht="12.75">
      <c r="A244" t="s">
        <v>47</v>
      </c>
    </row>
    <row r="246" ht="12.75">
      <c r="A246" t="s">
        <v>48</v>
      </c>
    </row>
    <row r="247" ht="12.75">
      <c r="A247">
        <f>20*0.5</f>
        <v>10</v>
      </c>
    </row>
    <row r="249" ht="12.75">
      <c r="A249" t="s">
        <v>49</v>
      </c>
    </row>
    <row r="250" ht="12.75">
      <c r="A250">
        <f>20*(1-0.5)</f>
        <v>10</v>
      </c>
    </row>
    <row r="252" ht="12.75">
      <c r="A252" t="s">
        <v>57</v>
      </c>
    </row>
    <row r="269" ht="12.75">
      <c r="A269" t="s">
        <v>51</v>
      </c>
    </row>
    <row r="271" ht="12.75">
      <c r="A271" t="s">
        <v>55</v>
      </c>
    </row>
    <row r="273" ht="12.75">
      <c r="A273" t="s">
        <v>48</v>
      </c>
    </row>
    <row r="274" ht="12.75">
      <c r="A274">
        <f>20*0.05</f>
        <v>1</v>
      </c>
    </row>
    <row r="276" ht="12.75">
      <c r="A276" t="s">
        <v>49</v>
      </c>
    </row>
    <row r="277" ht="12.75">
      <c r="A277">
        <f>20*(1-0.05)</f>
        <v>19</v>
      </c>
    </row>
    <row r="279" ht="12.75">
      <c r="A279" t="s">
        <v>58</v>
      </c>
    </row>
    <row r="296" ht="12.75">
      <c r="A296" t="s">
        <v>52</v>
      </c>
    </row>
    <row r="298" ht="12.75">
      <c r="A298" t="s">
        <v>55</v>
      </c>
    </row>
    <row r="300" ht="12.75">
      <c r="A300" t="s">
        <v>48</v>
      </c>
    </row>
    <row r="301" ht="12.75">
      <c r="A301">
        <f>20*0.95</f>
        <v>19</v>
      </c>
    </row>
    <row r="303" ht="12.75">
      <c r="A303" t="s">
        <v>49</v>
      </c>
    </row>
    <row r="304" ht="12.75">
      <c r="A304">
        <f>20*(1-0.95)</f>
        <v>1.0000000000000009</v>
      </c>
    </row>
    <row r="306" ht="12.75">
      <c r="A306" t="s">
        <v>59</v>
      </c>
    </row>
    <row r="323" ht="12.75">
      <c r="A323" t="s">
        <v>54</v>
      </c>
    </row>
    <row r="325" ht="12.75">
      <c r="A325" t="s">
        <v>56</v>
      </c>
    </row>
    <row r="327" ht="12.75">
      <c r="A327" t="s">
        <v>48</v>
      </c>
    </row>
    <row r="328" ht="12.75">
      <c r="A328">
        <f>20*0.2</f>
        <v>4</v>
      </c>
    </row>
    <row r="330" ht="12.75">
      <c r="A330" t="s">
        <v>49</v>
      </c>
    </row>
    <row r="331" ht="12.75">
      <c r="A331">
        <f>20*(1-0.2)</f>
        <v>16</v>
      </c>
    </row>
    <row r="333" ht="12.75">
      <c r="A333" t="s">
        <v>60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J. S. Marron</cp:lastModifiedBy>
  <dcterms:created xsi:type="dcterms:W3CDTF">2000-10-19T15:52:06Z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