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81" yWindow="105" windowWidth="15180" windowHeight="8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<sst xmlns="http://schemas.openxmlformats.org/spreadsheetml/2006/main" count="119" uniqueCount="65">
  <si>
    <t>I.</t>
  </si>
  <si>
    <t>(i) only</t>
  </si>
  <si>
    <t>(a)</t>
  </si>
  <si>
    <t>(b)</t>
  </si>
  <si>
    <t>(i) and (iv)</t>
  </si>
  <si>
    <t>(c)</t>
  </si>
  <si>
    <t>(iii) and (iv)</t>
  </si>
  <si>
    <t>I!.</t>
  </si>
  <si>
    <t>Data:</t>
  </si>
  <si>
    <t>Bin</t>
  </si>
  <si>
    <t>More</t>
  </si>
  <si>
    <t>Frequency</t>
  </si>
  <si>
    <t>Should try a smaller binwidth.</t>
  </si>
  <si>
    <t>Bin width too wide, could be obscuring important structure.</t>
  </si>
  <si>
    <t>Bins for (b)</t>
  </si>
  <si>
    <t>Binwidth too narrow, too many empty bins, and too few counts in each bin.</t>
  </si>
  <si>
    <t>Should use larger binwidth.</t>
  </si>
  <si>
    <t>Bins for (c)</t>
  </si>
  <si>
    <t>Seems a reasonable trade off between binwidth "too big" and "too small</t>
  </si>
  <si>
    <t>(d)</t>
  </si>
  <si>
    <t>The histogram in (c) suggests "three different bumps in the distribution".</t>
  </si>
  <si>
    <t>III.</t>
  </si>
  <si>
    <t>n =</t>
  </si>
  <si>
    <t xml:space="preserve">p = </t>
  </si>
  <si>
    <t>mean =</t>
  </si>
  <si>
    <t xml:space="preserve">sd = </t>
  </si>
  <si>
    <t>bottom =</t>
  </si>
  <si>
    <t>top =</t>
  </si>
  <si>
    <t>x</t>
  </si>
  <si>
    <t>f(x)</t>
  </si>
  <si>
    <t>Looks like a good candidate for Normal Approximation,</t>
  </si>
  <si>
    <t>Here is a check on that:</t>
  </si>
  <si>
    <t>Not a good candidate for Normal Approximation,</t>
  </si>
  <si>
    <t>since a fair amount of probability "hangs over the right end".</t>
  </si>
  <si>
    <t>This is below, so Normal Approx won't be so good here.</t>
  </si>
  <si>
    <t>since probability is "well away from the endpoints".</t>
  </si>
  <si>
    <t>Since both are between 0 and n, Normal Approx will work well here.</t>
  </si>
  <si>
    <t>IV.</t>
  </si>
  <si>
    <t>This is bigger than 0,</t>
  </si>
  <si>
    <t>This is smaller than n = 85,</t>
  </si>
  <si>
    <t>so Normal approx. will be fine</t>
  </si>
  <si>
    <t>This is bigger than n = 85,</t>
  </si>
  <si>
    <t>so Normal approx. will not be accurate.</t>
  </si>
  <si>
    <t>V.</t>
  </si>
  <si>
    <t>(a) Mean:</t>
  </si>
  <si>
    <t>(b) S. D.:</t>
  </si>
  <si>
    <t>VI.</t>
  </si>
  <si>
    <t>(d) Median:</t>
  </si>
  <si>
    <t>(c)  Variance:</t>
  </si>
  <si>
    <t>or:</t>
  </si>
  <si>
    <t>n:</t>
  </si>
  <si>
    <t>p:</t>
  </si>
  <si>
    <t>P{X &lt;= x}</t>
  </si>
  <si>
    <t>P{X &gt;= x}</t>
  </si>
  <si>
    <t>Here is where both probs are &gt;= 0.5, so this is the median</t>
  </si>
  <si>
    <t>see cell 176</t>
  </si>
  <si>
    <t>Median should be near the Expected value = np = 65</t>
  </si>
  <si>
    <t>VII.</t>
  </si>
  <si>
    <t>(e)</t>
  </si>
  <si>
    <t>VIII.</t>
  </si>
  <si>
    <t>(note:  uses mean of X + 3 = X - (-3).)</t>
  </si>
  <si>
    <t>IX.</t>
  </si>
  <si>
    <t>X.</t>
  </si>
  <si>
    <t>right end:</t>
  </si>
  <si>
    <t>left end: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</si>
</sst>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0">
    <font>
      <sz val="10"/>
      <name val="Arial"/>
      <family val="0"/>
    </font>
    <font>
      <sz val="8.25"/>
      <name val="Arial"/>
      <family val="0"/>
    </font>
    <font>
      <b/>
      <sz val="10"/>
      <name val="Arial"/>
      <family val="0"/>
    </font>
    <font>
      <b/>
      <sz val="8.25"/>
      <name val="Arial"/>
      <family val="0"/>
    </font>
    <font>
      <i/>
      <sz val="10"/>
      <name val="Arial"/>
      <family val="0"/>
    </font>
    <font>
      <sz val="11.25"/>
      <name val="Arial"/>
      <family val="0"/>
    </font>
    <font>
      <b/>
      <sz val="12"/>
      <name val="Arial"/>
      <family val="0"/>
    </font>
    <font>
      <b/>
      <sz val="11.25"/>
      <name val="Arial"/>
      <family val="0"/>
    </font>
    <font>
      <sz val="5.25"/>
      <name val="Arial"/>
      <family val="0"/>
    </font>
    <font>
      <b/>
      <sz val="5.25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applyFill="1" applyBorder="1" applyAlignment="1">
      <alignment/>
    </xf>
    <xf numFmtId="0" fontId="0" fillId="0" borderId="1" xfId="0" applyFill="1" applyBorder="1" applyAlignment="1">
      <alignment/>
    </xf>
    <xf numFmtId="0" fontId="4" fillId="0" borderId="2" xfId="0" applyFont="1" applyFill="1" applyBorder="1" applyAlignment="1">
      <alignment horizontal="center"/>
    </xf>
    <xf numFmtId="0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Histogram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Frequency</c:v>
          </c:tx>
          <c:spPr>
            <a:pattFill prst="wd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Sheet1!$D$9:$D$13</c:f>
              <c:strCache/>
            </c:strRef>
          </c:cat>
          <c:val>
            <c:numRef>
              <c:f>Sheet1!$E$9:$E$13</c:f>
              <c:numCache/>
            </c:numRef>
          </c:val>
        </c:ser>
        <c:gapWidth val="0"/>
        <c:axId val="33887373"/>
        <c:axId val="60522654"/>
      </c:barChart>
      <c:lineChart>
        <c:grouping val="standard"/>
        <c:varyColors val="0"/>
        <c:axId val="3387903"/>
        <c:axId val="5984688"/>
      </c:lineChart>
      <c:catAx>
        <c:axId val="338873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Bin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0522654"/>
        <c:crosses val="autoZero"/>
        <c:auto val="1"/>
        <c:lblOffset val="100"/>
        <c:noMultiLvlLbl val="0"/>
      </c:catAx>
      <c:valAx>
        <c:axId val="605226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Frequency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3887373"/>
        <c:crossesAt val="1"/>
        <c:crossBetween val="between"/>
        <c:dispUnits/>
      </c:valAx>
      <c:catAx>
        <c:axId val="3387903"/>
        <c:scaling>
          <c:orientation val="minMax"/>
        </c:scaling>
        <c:axPos val="b"/>
        <c:delete val="1"/>
        <c:majorTickMark val="in"/>
        <c:minorTickMark val="none"/>
        <c:tickLblPos val="nextTo"/>
        <c:crossAx val="5984688"/>
        <c:crosses val="autoZero"/>
        <c:auto val="1"/>
        <c:lblOffset val="100"/>
        <c:noMultiLvlLbl val="0"/>
      </c:catAx>
      <c:valAx>
        <c:axId val="598468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387903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Histogram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Frequency</c:v>
          </c:tx>
          <c:spPr>
            <a:pattFill prst="wd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Sheet1!$D$32:$D$63</c:f>
              <c:strCache/>
            </c:strRef>
          </c:cat>
          <c:val>
            <c:numRef>
              <c:f>Sheet1!$E$32:$E$63</c:f>
              <c:numCache/>
            </c:numRef>
          </c:val>
        </c:ser>
        <c:gapWidth val="0"/>
        <c:axId val="14997681"/>
        <c:axId val="6852610"/>
      </c:barChart>
      <c:lineChart>
        <c:grouping val="standard"/>
        <c:varyColors val="0"/>
        <c:axId val="18190499"/>
        <c:axId val="64144276"/>
      </c:lineChart>
      <c:catAx>
        <c:axId val="149976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Bin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852610"/>
        <c:crosses val="autoZero"/>
        <c:auto val="1"/>
        <c:lblOffset val="100"/>
        <c:noMultiLvlLbl val="0"/>
      </c:catAx>
      <c:valAx>
        <c:axId val="68526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Frequency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4997681"/>
        <c:crossesAt val="1"/>
        <c:crossBetween val="between"/>
        <c:dispUnits/>
      </c:valAx>
      <c:catAx>
        <c:axId val="18190499"/>
        <c:scaling>
          <c:orientation val="minMax"/>
        </c:scaling>
        <c:axPos val="b"/>
        <c:delete val="1"/>
        <c:majorTickMark val="in"/>
        <c:minorTickMark val="none"/>
        <c:tickLblPos val="nextTo"/>
        <c:crossAx val="64144276"/>
        <c:crosses val="autoZero"/>
        <c:auto val="1"/>
        <c:lblOffset val="100"/>
        <c:noMultiLvlLbl val="0"/>
      </c:catAx>
      <c:valAx>
        <c:axId val="6414427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8190499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Histogram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Frequency</c:v>
          </c:tx>
          <c:spPr>
            <a:pattFill prst="wd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Sheet1!$D$67:$D$76</c:f>
              <c:strCache/>
            </c:strRef>
          </c:cat>
          <c:val>
            <c:numRef>
              <c:f>Sheet1!$E$67:$E$76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gapWidth val="0"/>
        <c:axId val="28303829"/>
        <c:axId val="10908774"/>
      </c:barChart>
      <c:lineChart>
        <c:grouping val="standard"/>
        <c:varyColors val="0"/>
        <c:axId val="11195463"/>
        <c:axId val="34417272"/>
      </c:lineChart>
      <c:catAx>
        <c:axId val="283038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Bin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0908774"/>
        <c:crosses val="autoZero"/>
        <c:auto val="1"/>
        <c:lblOffset val="100"/>
        <c:noMultiLvlLbl val="0"/>
      </c:catAx>
      <c:valAx>
        <c:axId val="109087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Frequency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8303829"/>
        <c:crossesAt val="1"/>
        <c:crossBetween val="between"/>
        <c:dispUnits/>
      </c:valAx>
      <c:catAx>
        <c:axId val="11195463"/>
        <c:scaling>
          <c:orientation val="minMax"/>
        </c:scaling>
        <c:axPos val="b"/>
        <c:delete val="1"/>
        <c:majorTickMark val="in"/>
        <c:minorTickMark val="none"/>
        <c:tickLblPos val="nextTo"/>
        <c:crossAx val="34417272"/>
        <c:crosses val="autoZero"/>
        <c:auto val="1"/>
        <c:lblOffset val="100"/>
        <c:noMultiLvlLbl val="0"/>
      </c:catAx>
      <c:valAx>
        <c:axId val="3441727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1195463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pattFill prst="wdDn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Sheet1!$B$90:$B$105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cat>
          <c:val>
            <c:numRef>
              <c:f>Sheet1!$C$90:$C$105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gapWidth val="0"/>
        <c:axId val="36335609"/>
        <c:axId val="57503178"/>
      </c:barChart>
      <c:catAx>
        <c:axId val="363356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25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7503178"/>
        <c:crosses val="autoZero"/>
        <c:auto val="1"/>
        <c:lblOffset val="100"/>
        <c:noMultiLvlLbl val="0"/>
      </c:catAx>
      <c:valAx>
        <c:axId val="575031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25" b="1" i="0" u="none" baseline="0">
                    <a:latin typeface="Arial"/>
                    <a:ea typeface="Arial"/>
                    <a:cs typeface="Arial"/>
                  </a:rPr>
                  <a:t>P{X = x}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633560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pattFill prst="wd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Sheet1!$B$115:$B$130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cat>
          <c:val>
            <c:numRef>
              <c:f>Sheet1!$C$115:$C$130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gapWidth val="0"/>
        <c:axId val="27245803"/>
        <c:axId val="59426396"/>
      </c:barChart>
      <c:catAx>
        <c:axId val="272458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25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9426396"/>
        <c:crosses val="autoZero"/>
        <c:auto val="1"/>
        <c:lblOffset val="100"/>
        <c:noMultiLvlLbl val="0"/>
      </c:catAx>
      <c:valAx>
        <c:axId val="594263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25" b="1" i="0" u="none" baseline="0">
                    <a:latin typeface="Arial"/>
                    <a:ea typeface="Arial"/>
                    <a:cs typeface="Arial"/>
                  </a:rPr>
                  <a:t>P{X = x}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724580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11</xdr:col>
      <xdr:colOff>0</xdr:colOff>
      <xdr:row>18</xdr:row>
      <xdr:rowOff>9525</xdr:rowOff>
    </xdr:to>
    <xdr:graphicFrame>
      <xdr:nvGraphicFramePr>
        <xdr:cNvPr id="1" name="Chart 1"/>
        <xdr:cNvGraphicFramePr/>
      </xdr:nvGraphicFramePr>
      <xdr:xfrm>
        <a:off x="3876675" y="1162050"/>
        <a:ext cx="3038475" cy="1809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30</xdr:row>
      <xdr:rowOff>0</xdr:rowOff>
    </xdr:from>
    <xdr:to>
      <xdr:col>12</xdr:col>
      <xdr:colOff>600075</xdr:colOff>
      <xdr:row>41</xdr:row>
      <xdr:rowOff>28575</xdr:rowOff>
    </xdr:to>
    <xdr:graphicFrame>
      <xdr:nvGraphicFramePr>
        <xdr:cNvPr id="2" name="Chart 3"/>
        <xdr:cNvGraphicFramePr/>
      </xdr:nvGraphicFramePr>
      <xdr:xfrm>
        <a:off x="3876675" y="4914900"/>
        <a:ext cx="4248150" cy="1809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65</xdr:row>
      <xdr:rowOff>0</xdr:rowOff>
    </xdr:from>
    <xdr:to>
      <xdr:col>12</xdr:col>
      <xdr:colOff>0</xdr:colOff>
      <xdr:row>77</xdr:row>
      <xdr:rowOff>0</xdr:rowOff>
    </xdr:to>
    <xdr:graphicFrame>
      <xdr:nvGraphicFramePr>
        <xdr:cNvPr id="3" name="Chart 4"/>
        <xdr:cNvGraphicFramePr/>
      </xdr:nvGraphicFramePr>
      <xdr:xfrm>
        <a:off x="3876675" y="10601325"/>
        <a:ext cx="3648075" cy="19526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600075</xdr:colOff>
      <xdr:row>88</xdr:row>
      <xdr:rowOff>9525</xdr:rowOff>
    </xdr:from>
    <xdr:to>
      <xdr:col>10</xdr:col>
      <xdr:colOff>0</xdr:colOff>
      <xdr:row>96</xdr:row>
      <xdr:rowOff>152400</xdr:rowOff>
    </xdr:to>
    <xdr:graphicFrame>
      <xdr:nvGraphicFramePr>
        <xdr:cNvPr id="4" name="Chart 7"/>
        <xdr:cNvGraphicFramePr/>
      </xdr:nvGraphicFramePr>
      <xdr:xfrm>
        <a:off x="3867150" y="14344650"/>
        <a:ext cx="2438400" cy="14382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6</xdr:col>
      <xdr:colOff>9525</xdr:colOff>
      <xdr:row>113</xdr:row>
      <xdr:rowOff>9525</xdr:rowOff>
    </xdr:from>
    <xdr:to>
      <xdr:col>10</xdr:col>
      <xdr:colOff>9525</xdr:colOff>
      <xdr:row>122</xdr:row>
      <xdr:rowOff>0</xdr:rowOff>
    </xdr:to>
    <xdr:graphicFrame>
      <xdr:nvGraphicFramePr>
        <xdr:cNvPr id="5" name="Chart 9"/>
        <xdr:cNvGraphicFramePr/>
      </xdr:nvGraphicFramePr>
      <xdr:xfrm>
        <a:off x="3886200" y="18392775"/>
        <a:ext cx="2428875" cy="14478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9"/>
  <sheetViews>
    <sheetView tabSelected="1" workbookViewId="0" topLeftCell="A1">
      <selection activeCell="A1" sqref="A1"/>
    </sheetView>
  </sheetViews>
  <sheetFormatPr defaultColWidth="9.140625" defaultRowHeight="12.75"/>
  <cols>
    <col min="3" max="3" width="12.421875" style="0" bestFit="1" customWidth="1"/>
    <col min="9" max="9" width="9.00390625" style="0" customWidth="1"/>
  </cols>
  <sheetData>
    <row r="1" spans="1:4" ht="13.5" customHeight="1">
      <c r="A1" t="s">
        <v>0</v>
      </c>
      <c r="B1" t="s">
        <v>2</v>
      </c>
      <c r="C1" t="s">
        <v>1</v>
      </c>
      <c r="D1" s="1"/>
    </row>
    <row r="2" spans="2:6" ht="13.5" customHeight="1">
      <c r="B2" t="s">
        <v>3</v>
      </c>
      <c r="C2" t="s">
        <v>4</v>
      </c>
      <c r="F2" s="2"/>
    </row>
    <row r="3" spans="2:6" ht="12.75">
      <c r="B3" t="s">
        <v>5</v>
      </c>
      <c r="C3" t="s">
        <v>6</v>
      </c>
      <c r="F3" s="2"/>
    </row>
    <row r="4" ht="12.75">
      <c r="F4" s="2"/>
    </row>
    <row r="5" ht="12.75">
      <c r="F5" s="2"/>
    </row>
    <row r="6" ht="12.75">
      <c r="F6" s="2"/>
    </row>
    <row r="7" spans="1:6" ht="13.5" thickBot="1">
      <c r="A7" t="s">
        <v>7</v>
      </c>
      <c r="B7" t="s">
        <v>8</v>
      </c>
      <c r="F7" s="2"/>
    </row>
    <row r="8" spans="2:6" ht="12.75">
      <c r="B8">
        <v>20.77</v>
      </c>
      <c r="D8" s="5" t="s">
        <v>9</v>
      </c>
      <c r="E8" s="5" t="s">
        <v>11</v>
      </c>
      <c r="F8" s="2"/>
    </row>
    <row r="9" spans="2:6" ht="13.5" customHeight="1">
      <c r="B9">
        <v>22.56</v>
      </c>
      <c r="D9" s="3">
        <v>20.77</v>
      </c>
      <c r="E9" s="3">
        <v>1</v>
      </c>
      <c r="F9" s="2"/>
    </row>
    <row r="10" spans="2:6" ht="12.75">
      <c r="B10">
        <v>22.71</v>
      </c>
      <c r="D10" s="3">
        <v>24.2825</v>
      </c>
      <c r="E10" s="3">
        <v>3</v>
      </c>
      <c r="F10" s="2"/>
    </row>
    <row r="11" spans="2:6" ht="12.75">
      <c r="B11">
        <v>22.99</v>
      </c>
      <c r="D11" s="3">
        <v>27.795</v>
      </c>
      <c r="E11" s="3">
        <v>5</v>
      </c>
      <c r="F11" s="2"/>
    </row>
    <row r="12" spans="2:5" ht="12.75">
      <c r="B12">
        <v>26.39</v>
      </c>
      <c r="D12" s="3">
        <v>31.3075</v>
      </c>
      <c r="E12" s="3">
        <v>4</v>
      </c>
    </row>
    <row r="13" spans="2:5" ht="13.5" thickBot="1">
      <c r="B13">
        <v>27.08</v>
      </c>
      <c r="D13" s="4" t="s">
        <v>10</v>
      </c>
      <c r="E13" s="4">
        <v>9</v>
      </c>
    </row>
    <row r="14" spans="1:2" ht="12.75">
      <c r="A14" s="2"/>
      <c r="B14">
        <v>27.32</v>
      </c>
    </row>
    <row r="15" spans="1:2" ht="12.75">
      <c r="A15" s="2"/>
      <c r="B15">
        <v>27.33</v>
      </c>
    </row>
    <row r="16" spans="1:2" ht="12.75">
      <c r="A16" s="2"/>
      <c r="B16">
        <v>27.57</v>
      </c>
    </row>
    <row r="17" spans="1:2" ht="12.75">
      <c r="A17" s="2"/>
      <c r="B17">
        <v>27.81</v>
      </c>
    </row>
    <row r="18" spans="1:2" ht="12.75">
      <c r="A18" s="2"/>
      <c r="B18">
        <v>28.69</v>
      </c>
    </row>
    <row r="19" spans="1:2" ht="12.75">
      <c r="A19" s="2"/>
      <c r="B19">
        <v>29.36</v>
      </c>
    </row>
    <row r="20" spans="1:2" ht="12.75">
      <c r="A20" s="2"/>
      <c r="B20">
        <v>30.25</v>
      </c>
    </row>
    <row r="21" ht="12.75">
      <c r="B21">
        <v>31.89</v>
      </c>
    </row>
    <row r="22" spans="2:5" ht="12.75">
      <c r="B22">
        <v>32.88</v>
      </c>
      <c r="D22" t="s">
        <v>2</v>
      </c>
      <c r="E22" t="s">
        <v>13</v>
      </c>
    </row>
    <row r="23" spans="2:5" ht="12.75">
      <c r="B23">
        <v>33.23</v>
      </c>
      <c r="E23" t="s">
        <v>12</v>
      </c>
    </row>
    <row r="24" ht="12.75">
      <c r="B24">
        <v>33.28</v>
      </c>
    </row>
    <row r="25" ht="12.75">
      <c r="B25">
        <v>33.4</v>
      </c>
    </row>
    <row r="26" ht="12.75">
      <c r="B26">
        <v>33.52</v>
      </c>
    </row>
    <row r="27" ht="12.75">
      <c r="B27">
        <v>33.83</v>
      </c>
    </row>
    <row r="28" ht="12.75">
      <c r="B28">
        <v>33.95</v>
      </c>
    </row>
    <row r="29" ht="12.75">
      <c r="B29">
        <v>34.82</v>
      </c>
    </row>
    <row r="30" ht="13.5" thickBot="1"/>
    <row r="31" spans="2:5" ht="12.75">
      <c r="B31" t="s">
        <v>14</v>
      </c>
      <c r="D31" s="5" t="s">
        <v>9</v>
      </c>
      <c r="E31" s="5" t="s">
        <v>11</v>
      </c>
    </row>
    <row r="32" spans="2:5" ht="12.75">
      <c r="B32">
        <v>20</v>
      </c>
      <c r="D32" s="6">
        <v>20</v>
      </c>
      <c r="E32" s="3">
        <v>0</v>
      </c>
    </row>
    <row r="33" spans="2:5" ht="12.75">
      <c r="B33">
        <v>20.5</v>
      </c>
      <c r="D33" s="6">
        <v>20.5</v>
      </c>
      <c r="E33" s="3">
        <v>0</v>
      </c>
    </row>
    <row r="34" spans="2:5" ht="12.75">
      <c r="B34">
        <v>21</v>
      </c>
      <c r="D34" s="6">
        <v>21</v>
      </c>
      <c r="E34" s="3">
        <v>1</v>
      </c>
    </row>
    <row r="35" spans="2:5" ht="12.75">
      <c r="B35">
        <v>21.5</v>
      </c>
      <c r="D35" s="6">
        <v>21.5</v>
      </c>
      <c r="E35" s="3">
        <v>0</v>
      </c>
    </row>
    <row r="36" spans="2:5" ht="12.75">
      <c r="B36">
        <v>22</v>
      </c>
      <c r="D36" s="6">
        <v>22</v>
      </c>
      <c r="E36" s="3">
        <v>0</v>
      </c>
    </row>
    <row r="37" spans="2:5" ht="12.75">
      <c r="B37">
        <v>22.5</v>
      </c>
      <c r="D37" s="6">
        <v>22.5</v>
      </c>
      <c r="E37" s="3">
        <v>0</v>
      </c>
    </row>
    <row r="38" spans="2:5" ht="12.75">
      <c r="B38">
        <v>23</v>
      </c>
      <c r="D38" s="6">
        <v>23</v>
      </c>
      <c r="E38" s="3">
        <v>3</v>
      </c>
    </row>
    <row r="39" spans="2:5" ht="12.75">
      <c r="B39">
        <v>23.5</v>
      </c>
      <c r="D39" s="6">
        <v>23.5</v>
      </c>
      <c r="E39" s="3">
        <v>0</v>
      </c>
    </row>
    <row r="40" spans="2:5" ht="12.75">
      <c r="B40">
        <v>24</v>
      </c>
      <c r="D40" s="6">
        <v>24</v>
      </c>
      <c r="E40" s="3">
        <v>0</v>
      </c>
    </row>
    <row r="41" spans="2:5" ht="12.75">
      <c r="B41">
        <v>24.5</v>
      </c>
      <c r="D41" s="6">
        <v>24.5</v>
      </c>
      <c r="E41" s="3">
        <v>0</v>
      </c>
    </row>
    <row r="42" spans="2:5" ht="12.75">
      <c r="B42">
        <v>25</v>
      </c>
      <c r="D42" s="6">
        <v>25</v>
      </c>
      <c r="E42" s="3">
        <v>0</v>
      </c>
    </row>
    <row r="43" spans="2:5" ht="12.75">
      <c r="B43">
        <v>25.5</v>
      </c>
      <c r="D43" s="6">
        <v>25.5</v>
      </c>
      <c r="E43" s="3">
        <v>0</v>
      </c>
    </row>
    <row r="44" spans="2:5" ht="12.75">
      <c r="B44">
        <v>26</v>
      </c>
      <c r="D44" s="6">
        <v>26</v>
      </c>
      <c r="E44" s="3">
        <v>0</v>
      </c>
    </row>
    <row r="45" spans="2:8" ht="12.75">
      <c r="B45">
        <v>26.5</v>
      </c>
      <c r="D45" s="6">
        <v>26.5</v>
      </c>
      <c r="E45" s="3">
        <v>1</v>
      </c>
      <c r="G45" t="s">
        <v>3</v>
      </c>
      <c r="H45" t="s">
        <v>15</v>
      </c>
    </row>
    <row r="46" spans="2:8" ht="12.75">
      <c r="B46">
        <v>27</v>
      </c>
      <c r="D46" s="6">
        <v>27</v>
      </c>
      <c r="E46" s="3">
        <v>0</v>
      </c>
      <c r="H46" t="s">
        <v>16</v>
      </c>
    </row>
    <row r="47" spans="2:5" ht="12.75">
      <c r="B47">
        <v>27.5</v>
      </c>
      <c r="D47" s="6">
        <v>27.5</v>
      </c>
      <c r="E47" s="3">
        <v>3</v>
      </c>
    </row>
    <row r="48" spans="2:5" ht="12.75">
      <c r="B48">
        <v>28</v>
      </c>
      <c r="D48" s="6">
        <v>28</v>
      </c>
      <c r="E48" s="3">
        <v>2</v>
      </c>
    </row>
    <row r="49" spans="2:5" ht="12.75">
      <c r="B49">
        <v>28.5</v>
      </c>
      <c r="D49" s="6">
        <v>28.5</v>
      </c>
      <c r="E49" s="3">
        <v>0</v>
      </c>
    </row>
    <row r="50" spans="2:5" ht="12.75">
      <c r="B50">
        <v>29</v>
      </c>
      <c r="D50" s="6">
        <v>29</v>
      </c>
      <c r="E50" s="3">
        <v>1</v>
      </c>
    </row>
    <row r="51" spans="2:5" ht="12.75">
      <c r="B51">
        <v>29.5</v>
      </c>
      <c r="D51" s="6">
        <v>29.5</v>
      </c>
      <c r="E51" s="3">
        <v>1</v>
      </c>
    </row>
    <row r="52" spans="2:5" ht="12.75">
      <c r="B52">
        <v>30</v>
      </c>
      <c r="D52" s="6">
        <v>30</v>
      </c>
      <c r="E52" s="3">
        <v>0</v>
      </c>
    </row>
    <row r="53" spans="2:5" ht="12.75">
      <c r="B53">
        <v>30.5</v>
      </c>
      <c r="D53" s="6">
        <v>30.5</v>
      </c>
      <c r="E53" s="3">
        <v>1</v>
      </c>
    </row>
    <row r="54" spans="2:5" ht="12.75">
      <c r="B54">
        <v>31</v>
      </c>
      <c r="D54" s="6">
        <v>31</v>
      </c>
      <c r="E54" s="3">
        <v>0</v>
      </c>
    </row>
    <row r="55" spans="2:5" ht="12.75">
      <c r="B55">
        <v>31.5</v>
      </c>
      <c r="D55" s="6">
        <v>31.5</v>
      </c>
      <c r="E55" s="3">
        <v>0</v>
      </c>
    </row>
    <row r="56" spans="2:5" ht="12.75">
      <c r="B56">
        <v>32</v>
      </c>
      <c r="D56" s="6">
        <v>32</v>
      </c>
      <c r="E56" s="3">
        <v>1</v>
      </c>
    </row>
    <row r="57" spans="2:5" ht="12.75">
      <c r="B57">
        <v>32.5</v>
      </c>
      <c r="D57" s="6">
        <v>32.5</v>
      </c>
      <c r="E57" s="3">
        <v>0</v>
      </c>
    </row>
    <row r="58" spans="2:5" ht="12.75">
      <c r="B58">
        <v>33</v>
      </c>
      <c r="D58" s="6">
        <v>33</v>
      </c>
      <c r="E58" s="3">
        <v>1</v>
      </c>
    </row>
    <row r="59" spans="2:5" ht="12.75">
      <c r="B59">
        <v>33.5</v>
      </c>
      <c r="D59" s="6">
        <v>33.5</v>
      </c>
      <c r="E59" s="3">
        <v>3</v>
      </c>
    </row>
    <row r="60" spans="2:5" ht="12.75">
      <c r="B60">
        <v>34</v>
      </c>
      <c r="D60" s="6">
        <v>34</v>
      </c>
      <c r="E60" s="3">
        <v>3</v>
      </c>
    </row>
    <row r="61" spans="2:5" ht="12.75">
      <c r="B61">
        <v>34.5</v>
      </c>
      <c r="D61" s="6">
        <v>34.5</v>
      </c>
      <c r="E61" s="3">
        <v>0</v>
      </c>
    </row>
    <row r="62" spans="2:5" ht="12.75">
      <c r="B62">
        <v>35</v>
      </c>
      <c r="D62" s="6">
        <v>35</v>
      </c>
      <c r="E62" s="3">
        <v>1</v>
      </c>
    </row>
    <row r="63" spans="4:5" ht="13.5" thickBot="1">
      <c r="D63" s="4" t="s">
        <v>10</v>
      </c>
      <c r="E63" s="4">
        <v>0</v>
      </c>
    </row>
    <row r="65" ht="13.5" thickBot="1"/>
    <row r="66" spans="2:5" ht="12.75">
      <c r="B66" t="s">
        <v>17</v>
      </c>
      <c r="D66" s="5" t="s">
        <v>9</v>
      </c>
      <c r="E66" s="5" t="s">
        <v>11</v>
      </c>
    </row>
    <row r="67" spans="2:5" ht="12.75">
      <c r="B67">
        <v>20</v>
      </c>
      <c r="D67" s="6">
        <v>20</v>
      </c>
      <c r="E67" s="3">
        <v>0</v>
      </c>
    </row>
    <row r="68" spans="2:5" ht="12.75">
      <c r="B68">
        <v>22</v>
      </c>
      <c r="D68" s="6">
        <v>22</v>
      </c>
      <c r="E68" s="3">
        <v>1</v>
      </c>
    </row>
    <row r="69" spans="2:5" ht="12.75">
      <c r="B69">
        <v>24</v>
      </c>
      <c r="D69" s="6">
        <v>24</v>
      </c>
      <c r="E69" s="3">
        <v>3</v>
      </c>
    </row>
    <row r="70" spans="2:5" ht="12.75">
      <c r="B70">
        <v>26</v>
      </c>
      <c r="D70" s="6">
        <v>26</v>
      </c>
      <c r="E70" s="3">
        <v>0</v>
      </c>
    </row>
    <row r="71" spans="2:5" ht="12.75">
      <c r="B71">
        <v>28</v>
      </c>
      <c r="D71" s="6">
        <v>28</v>
      </c>
      <c r="E71" s="3">
        <v>6</v>
      </c>
    </row>
    <row r="72" spans="2:5" ht="12.75">
      <c r="B72">
        <v>30</v>
      </c>
      <c r="D72" s="6">
        <v>30</v>
      </c>
      <c r="E72" s="3">
        <v>2</v>
      </c>
    </row>
    <row r="73" spans="2:5" ht="12.75">
      <c r="B73">
        <v>32</v>
      </c>
      <c r="D73" s="6">
        <v>32</v>
      </c>
      <c r="E73" s="3">
        <v>2</v>
      </c>
    </row>
    <row r="74" spans="2:5" ht="12.75">
      <c r="B74">
        <v>34</v>
      </c>
      <c r="D74" s="6">
        <v>34</v>
      </c>
      <c r="E74" s="3">
        <v>7</v>
      </c>
    </row>
    <row r="75" spans="2:5" ht="12.75">
      <c r="B75">
        <v>36</v>
      </c>
      <c r="D75" s="6">
        <v>36</v>
      </c>
      <c r="E75" s="3">
        <v>1</v>
      </c>
    </row>
    <row r="76" spans="4:5" ht="13.5" thickBot="1">
      <c r="D76" s="4" t="s">
        <v>10</v>
      </c>
      <c r="E76" s="4">
        <v>0</v>
      </c>
    </row>
    <row r="80" spans="7:8" ht="12.75">
      <c r="G80" t="s">
        <v>5</v>
      </c>
      <c r="H80" t="s">
        <v>18</v>
      </c>
    </row>
    <row r="83" spans="2:3" ht="12.75">
      <c r="B83" t="s">
        <v>19</v>
      </c>
      <c r="C83" t="s">
        <v>20</v>
      </c>
    </row>
    <row r="87" spans="1:8" ht="12.75">
      <c r="A87" t="s">
        <v>21</v>
      </c>
      <c r="B87" t="s">
        <v>2</v>
      </c>
      <c r="D87" t="s">
        <v>22</v>
      </c>
      <c r="E87">
        <v>15</v>
      </c>
      <c r="G87" t="s">
        <v>23</v>
      </c>
      <c r="H87">
        <v>0.6</v>
      </c>
    </row>
    <row r="89" spans="2:3" ht="12.75">
      <c r="B89" t="s">
        <v>28</v>
      </c>
      <c r="C89" t="s">
        <v>29</v>
      </c>
    </row>
    <row r="90" spans="2:3" ht="12.75">
      <c r="B90">
        <v>0</v>
      </c>
      <c r="C90">
        <f>BINOMDIST(B90,$E$87,$H$87,FALSE)</f>
        <v>1.0737418240000003E-06</v>
      </c>
    </row>
    <row r="91" spans="2:3" ht="12.75">
      <c r="B91">
        <v>1</v>
      </c>
      <c r="C91">
        <f aca="true" t="shared" si="0" ref="C91:C105">BINOMDIST(B91,$E$87,$H$87,FALSE)</f>
        <v>2.415919104000003E-05</v>
      </c>
    </row>
    <row r="92" spans="2:3" ht="12.75">
      <c r="B92">
        <v>2</v>
      </c>
      <c r="C92">
        <f t="shared" si="0"/>
        <v>0.0002536715059200001</v>
      </c>
    </row>
    <row r="93" spans="2:3" ht="12.75">
      <c r="B93">
        <v>3</v>
      </c>
      <c r="C93">
        <f t="shared" si="0"/>
        <v>0.0016488647884800019</v>
      </c>
    </row>
    <row r="94" spans="2:3" ht="12.75">
      <c r="B94">
        <v>4</v>
      </c>
      <c r="C94">
        <f t="shared" si="0"/>
        <v>0.007419891548160003</v>
      </c>
    </row>
    <row r="95" spans="2:3" ht="12.75">
      <c r="B95">
        <v>5</v>
      </c>
      <c r="C95">
        <f t="shared" si="0"/>
        <v>0.02448564210892803</v>
      </c>
    </row>
    <row r="96" spans="2:3" ht="12.75">
      <c r="B96">
        <v>6</v>
      </c>
      <c r="C96">
        <f t="shared" si="0"/>
        <v>0.06121410527232002</v>
      </c>
    </row>
    <row r="97" spans="2:3" ht="12.75">
      <c r="B97">
        <v>7</v>
      </c>
      <c r="C97">
        <f t="shared" si="0"/>
        <v>0.11805577445375998</v>
      </c>
    </row>
    <row r="98" spans="2:3" ht="12.75">
      <c r="B98">
        <v>8</v>
      </c>
      <c r="C98">
        <f t="shared" si="0"/>
        <v>0.17708366168064002</v>
      </c>
    </row>
    <row r="99" spans="2:3" ht="12.75">
      <c r="B99">
        <v>9</v>
      </c>
      <c r="C99">
        <f t="shared" si="0"/>
        <v>0.2065976052940801</v>
      </c>
    </row>
    <row r="100" spans="2:7" ht="12.75">
      <c r="B100">
        <v>10</v>
      </c>
      <c r="C100">
        <f t="shared" si="0"/>
        <v>0.18593784476467215</v>
      </c>
      <c r="F100" t="s">
        <v>2</v>
      </c>
      <c r="G100" t="s">
        <v>30</v>
      </c>
    </row>
    <row r="101" spans="2:7" ht="12.75">
      <c r="B101">
        <v>11</v>
      </c>
      <c r="C101">
        <f t="shared" si="0"/>
        <v>0.12677580324863996</v>
      </c>
      <c r="G101" t="s">
        <v>35</v>
      </c>
    </row>
    <row r="102" spans="2:7" ht="12.75">
      <c r="B102">
        <v>12</v>
      </c>
      <c r="C102">
        <f t="shared" si="0"/>
        <v>0.06338790162432</v>
      </c>
      <c r="G102" t="s">
        <v>31</v>
      </c>
    </row>
    <row r="103" spans="2:3" ht="12.75">
      <c r="B103">
        <v>13</v>
      </c>
      <c r="C103">
        <f t="shared" si="0"/>
        <v>0.021941965946879995</v>
      </c>
    </row>
    <row r="104" spans="2:3" ht="12.75">
      <c r="B104">
        <v>14</v>
      </c>
      <c r="C104">
        <f t="shared" si="0"/>
        <v>0.004701849845759996</v>
      </c>
    </row>
    <row r="105" spans="2:7" ht="12.75">
      <c r="B105">
        <v>15</v>
      </c>
      <c r="C105">
        <f t="shared" si="0"/>
        <v>0.0004701849845759996</v>
      </c>
      <c r="F105" t="s">
        <v>24</v>
      </c>
      <c r="G105">
        <f>E87*H87</f>
        <v>9</v>
      </c>
    </row>
    <row r="106" spans="6:7" ht="12.75">
      <c r="F106" t="s">
        <v>25</v>
      </c>
      <c r="G106">
        <f>SQRT(E87*H87*(1-H87))</f>
        <v>1.8973665961010275</v>
      </c>
    </row>
    <row r="108" spans="6:7" ht="12.75">
      <c r="F108" t="s">
        <v>26</v>
      </c>
      <c r="G108">
        <f>G105-3*G106</f>
        <v>3.307900211696918</v>
      </c>
    </row>
    <row r="109" spans="6:9" ht="12.75">
      <c r="F109" t="s">
        <v>27</v>
      </c>
      <c r="G109">
        <f>G105+3*G106</f>
        <v>14.692099788303082</v>
      </c>
      <c r="I109" t="s">
        <v>36</v>
      </c>
    </row>
    <row r="112" spans="2:8" ht="12.75">
      <c r="B112" t="s">
        <v>3</v>
      </c>
      <c r="D112" t="s">
        <v>22</v>
      </c>
      <c r="E112">
        <v>15</v>
      </c>
      <c r="G112" t="s">
        <v>23</v>
      </c>
      <c r="H112">
        <v>0.2</v>
      </c>
    </row>
    <row r="114" spans="2:3" ht="12.75">
      <c r="B114" t="s">
        <v>28</v>
      </c>
      <c r="C114" t="s">
        <v>29</v>
      </c>
    </row>
    <row r="115" spans="2:3" ht="12.75">
      <c r="B115">
        <v>0</v>
      </c>
      <c r="C115">
        <f>BINOMDIST(B115,$E$112,$H$112,FALSE)</f>
        <v>0.035184372088832024</v>
      </c>
    </row>
    <row r="116" spans="2:3" ht="12.75">
      <c r="B116">
        <v>1</v>
      </c>
      <c r="C116">
        <f aca="true" t="shared" si="1" ref="C116:C130">BINOMDIST(B116,$E$112,$H$112,FALSE)</f>
        <v>0.13194139533312008</v>
      </c>
    </row>
    <row r="117" spans="2:3" ht="12.75">
      <c r="B117">
        <v>2</v>
      </c>
      <c r="C117">
        <f t="shared" si="1"/>
        <v>0.2308974418329602</v>
      </c>
    </row>
    <row r="118" spans="2:3" ht="12.75">
      <c r="B118">
        <v>3</v>
      </c>
      <c r="C118">
        <f t="shared" si="1"/>
        <v>0.25013889531904027</v>
      </c>
    </row>
    <row r="119" spans="2:3" ht="12.75">
      <c r="B119">
        <v>4</v>
      </c>
      <c r="C119">
        <f t="shared" si="1"/>
        <v>0.18760417148928016</v>
      </c>
    </row>
    <row r="120" spans="2:3" ht="12.75">
      <c r="B120">
        <v>5</v>
      </c>
      <c r="C120">
        <f t="shared" si="1"/>
        <v>0.10318229431910407</v>
      </c>
    </row>
    <row r="121" spans="2:3" ht="12.75">
      <c r="B121">
        <v>6</v>
      </c>
      <c r="C121">
        <f t="shared" si="1"/>
        <v>0.04299262263296007</v>
      </c>
    </row>
    <row r="122" spans="2:3" ht="12.75">
      <c r="B122">
        <v>7</v>
      </c>
      <c r="C122">
        <f t="shared" si="1"/>
        <v>0.013819057274880002</v>
      </c>
    </row>
    <row r="123" spans="2:3" ht="12.75">
      <c r="B123">
        <v>8</v>
      </c>
      <c r="C123">
        <f t="shared" si="1"/>
        <v>0.003454764318720003</v>
      </c>
    </row>
    <row r="124" spans="2:3" ht="12.75">
      <c r="B124">
        <v>9</v>
      </c>
      <c r="C124">
        <f t="shared" si="1"/>
        <v>0.0006717597286400012</v>
      </c>
    </row>
    <row r="125" spans="2:7" ht="12.75">
      <c r="B125">
        <v>10</v>
      </c>
      <c r="C125">
        <f t="shared" si="1"/>
        <v>0.00010076395929600007</v>
      </c>
      <c r="F125" t="s">
        <v>2</v>
      </c>
      <c r="G125" t="s">
        <v>32</v>
      </c>
    </row>
    <row r="126" spans="2:7" ht="12.75">
      <c r="B126">
        <v>11</v>
      </c>
      <c r="C126">
        <f t="shared" si="1"/>
        <v>1.1450449920000016E-05</v>
      </c>
      <c r="G126" t="s">
        <v>33</v>
      </c>
    </row>
    <row r="127" spans="2:7" ht="12.75">
      <c r="B127">
        <v>12</v>
      </c>
      <c r="C127">
        <f t="shared" si="1"/>
        <v>9.542041600000023E-07</v>
      </c>
      <c r="G127" t="s">
        <v>31</v>
      </c>
    </row>
    <row r="128" spans="2:3" ht="12.75">
      <c r="B128">
        <v>13</v>
      </c>
      <c r="C128">
        <f t="shared" si="1"/>
        <v>5.5050240000000156E-08</v>
      </c>
    </row>
    <row r="129" spans="2:3" ht="12.75">
      <c r="B129">
        <v>14</v>
      </c>
      <c r="C129">
        <f t="shared" si="1"/>
        <v>1.96608E-09</v>
      </c>
    </row>
    <row r="130" spans="2:7" ht="12.75">
      <c r="B130">
        <v>15</v>
      </c>
      <c r="C130">
        <f t="shared" si="1"/>
        <v>3.276800000000002E-11</v>
      </c>
      <c r="F130" t="s">
        <v>24</v>
      </c>
      <c r="G130">
        <f>E112*H112</f>
        <v>3</v>
      </c>
    </row>
    <row r="131" spans="6:7" ht="12.75">
      <c r="F131" t="s">
        <v>25</v>
      </c>
      <c r="G131">
        <f>SQRT(E112*H112*(1-H112))</f>
        <v>1.5491933384829668</v>
      </c>
    </row>
    <row r="133" spans="6:9" ht="12.75">
      <c r="F133" t="s">
        <v>26</v>
      </c>
      <c r="G133">
        <f>G130-3*G131</f>
        <v>-1.6475800154489004</v>
      </c>
      <c r="I133" t="s">
        <v>34</v>
      </c>
    </row>
    <row r="134" spans="6:7" ht="12.75">
      <c r="F134" t="s">
        <v>27</v>
      </c>
      <c r="G134">
        <f>G130+3*G131</f>
        <v>7.6475800154489</v>
      </c>
    </row>
    <row r="138" spans="1:8" ht="12.75">
      <c r="A138" t="s">
        <v>37</v>
      </c>
      <c r="B138" t="s">
        <v>2</v>
      </c>
      <c r="D138" t="s">
        <v>22</v>
      </c>
      <c r="E138">
        <v>85</v>
      </c>
      <c r="G138" t="s">
        <v>23</v>
      </c>
      <c r="H138">
        <v>0.2</v>
      </c>
    </row>
    <row r="140" spans="3:4" ht="12.75">
      <c r="C140" t="s">
        <v>24</v>
      </c>
      <c r="D140">
        <f>E138*H138</f>
        <v>17</v>
      </c>
    </row>
    <row r="141" spans="3:4" ht="12.75">
      <c r="C141" t="s">
        <v>25</v>
      </c>
      <c r="D141">
        <f>SQRT(E138*H138*(1-H138))</f>
        <v>3.687817782917155</v>
      </c>
    </row>
    <row r="143" spans="3:6" ht="12.75">
      <c r="C143" t="s">
        <v>26</v>
      </c>
      <c r="D143">
        <f>D140-3*D141</f>
        <v>5.936546651248534</v>
      </c>
      <c r="F143" t="s">
        <v>38</v>
      </c>
    </row>
    <row r="144" spans="3:6" ht="12.75">
      <c r="C144" t="s">
        <v>27</v>
      </c>
      <c r="D144">
        <f>D140+3*D141</f>
        <v>28.063453348751466</v>
      </c>
      <c r="F144" t="s">
        <v>39</v>
      </c>
    </row>
    <row r="145" ht="12.75">
      <c r="F145" t="s">
        <v>40</v>
      </c>
    </row>
    <row r="148" spans="2:8" ht="12.75">
      <c r="B148" t="s">
        <v>3</v>
      </c>
      <c r="D148" t="s">
        <v>22</v>
      </c>
      <c r="E148">
        <v>92</v>
      </c>
      <c r="G148" t="s">
        <v>23</v>
      </c>
      <c r="H148">
        <v>0.95</v>
      </c>
    </row>
    <row r="150" spans="3:4" ht="12.75">
      <c r="C150" t="s">
        <v>24</v>
      </c>
      <c r="D150">
        <f>E148*H148</f>
        <v>87.39999999999999</v>
      </c>
    </row>
    <row r="151" spans="3:4" ht="12.75">
      <c r="C151" t="s">
        <v>25</v>
      </c>
      <c r="D151">
        <f>SQRT(E148*H148*(1-H148))</f>
        <v>2.090454496036688</v>
      </c>
    </row>
    <row r="153" spans="3:6" ht="12.75">
      <c r="C153" t="s">
        <v>26</v>
      </c>
      <c r="D153">
        <f>D150-3*D151</f>
        <v>81.12863651188992</v>
      </c>
      <c r="F153" t="s">
        <v>38</v>
      </c>
    </row>
    <row r="154" spans="3:6" ht="12.75">
      <c r="C154" t="s">
        <v>27</v>
      </c>
      <c r="D154">
        <f>D150+3*D151</f>
        <v>93.67136348811006</v>
      </c>
      <c r="F154" t="s">
        <v>41</v>
      </c>
    </row>
    <row r="155" ht="12.75">
      <c r="F155" t="s">
        <v>42</v>
      </c>
    </row>
    <row r="159" ht="12.75">
      <c r="A159" t="s">
        <v>43</v>
      </c>
    </row>
    <row r="161" ht="12.75">
      <c r="A161" t="s">
        <v>8</v>
      </c>
    </row>
    <row r="163" spans="1:4" ht="12.75">
      <c r="A163">
        <v>0.5600146488845503</v>
      </c>
      <c r="C163" t="s">
        <v>44</v>
      </c>
      <c r="D163">
        <f>AVERAGE(A163:A167)</f>
        <v>15.806085390789514</v>
      </c>
    </row>
    <row r="164" ht="12.75">
      <c r="A164">
        <v>-21.945554979094823</v>
      </c>
    </row>
    <row r="165" spans="1:4" ht="12.75">
      <c r="A165">
        <v>17.71874141666921</v>
      </c>
      <c r="C165" t="s">
        <v>45</v>
      </c>
      <c r="D165">
        <f>STDEV(A163:A167)</f>
        <v>27.234175034616403</v>
      </c>
    </row>
    <row r="166" ht="12.75">
      <c r="A166">
        <v>41.928464613788265</v>
      </c>
    </row>
    <row r="167" spans="1:7" ht="12.75">
      <c r="A167">
        <v>40.76876125370036</v>
      </c>
      <c r="C167" t="s">
        <v>48</v>
      </c>
      <c r="D167">
        <f>VAR(A163:A167)</f>
        <v>741.7002898161234</v>
      </c>
      <c r="F167" t="s">
        <v>49</v>
      </c>
      <c r="G167">
        <f>D165^2</f>
        <v>741.7002898161234</v>
      </c>
    </row>
    <row r="169" spans="3:4" ht="12.75">
      <c r="C169" t="s">
        <v>47</v>
      </c>
      <c r="D169">
        <f>MEDIAN(A163:A167)</f>
        <v>17.71874141666921</v>
      </c>
    </row>
    <row r="173" spans="1:7" ht="12.75">
      <c r="A173" t="s">
        <v>46</v>
      </c>
      <c r="C173" t="s">
        <v>50</v>
      </c>
      <c r="D173">
        <v>100</v>
      </c>
      <c r="F173" t="s">
        <v>51</v>
      </c>
      <c r="G173">
        <v>0.65</v>
      </c>
    </row>
    <row r="175" spans="1:3" ht="12.75">
      <c r="A175" t="s">
        <v>28</v>
      </c>
      <c r="B175" t="s">
        <v>52</v>
      </c>
      <c r="C175" t="s">
        <v>53</v>
      </c>
    </row>
    <row r="176" spans="1:3" ht="12.75">
      <c r="A176">
        <v>63</v>
      </c>
      <c r="B176">
        <f>BINOMDIST(A176,$D$173,$G$173,TRUE)</f>
        <v>0.3730756981618024</v>
      </c>
      <c r="C176">
        <f>1-BINOMDIST(A176-1,$D$173,$G$173,TRUE)</f>
        <v>0.7024489946732276</v>
      </c>
    </row>
    <row r="177" spans="1:3" ht="12.75">
      <c r="A177">
        <v>64</v>
      </c>
      <c r="B177">
        <f>BINOMDIST(A177,$D$173,$G$173,TRUE)</f>
        <v>0.4541635938172697</v>
      </c>
      <c r="C177">
        <f>1-BINOMDIST(A177-1,$D$173,$G$173,TRUE)</f>
        <v>0.6269243018381976</v>
      </c>
    </row>
    <row r="178" spans="1:6" ht="12.75">
      <c r="A178">
        <v>65</v>
      </c>
      <c r="B178">
        <f>BINOMDIST(A178,$D$173,$G$173,TRUE)</f>
        <v>0.5375682864914649</v>
      </c>
      <c r="C178">
        <f>1-BINOMDIST(A178-1,$D$173,$G$173,TRUE)</f>
        <v>0.5458364061827303</v>
      </c>
      <c r="E178" t="s">
        <v>2</v>
      </c>
      <c r="F178" t="s">
        <v>54</v>
      </c>
    </row>
    <row r="179" spans="1:3" ht="12.75">
      <c r="A179">
        <v>66</v>
      </c>
      <c r="B179">
        <f>BINOMDIST(A179,$D$173,$G$173,TRUE)</f>
        <v>0.6197092717008995</v>
      </c>
      <c r="C179">
        <f>1-BINOMDIST(A179-1,$D$173,$G$173,TRUE)</f>
        <v>0.46243171350853507</v>
      </c>
    </row>
    <row r="180" spans="1:6" ht="12.75">
      <c r="A180">
        <v>67</v>
      </c>
      <c r="B180">
        <f>BINOMDIST(A180,$D$173,$G$173,TRUE)</f>
        <v>0.6971214581882562</v>
      </c>
      <c r="C180">
        <f>1-BINOMDIST(A180-1,$D$173,$G$173,TRUE)</f>
        <v>0.3802907282991005</v>
      </c>
      <c r="E180" t="s">
        <v>3</v>
      </c>
      <c r="F180" t="s">
        <v>55</v>
      </c>
    </row>
    <row r="182" spans="5:6" ht="12.75">
      <c r="E182" t="s">
        <v>5</v>
      </c>
      <c r="F182" t="s">
        <v>56</v>
      </c>
    </row>
    <row r="186" spans="1:3" ht="12.75">
      <c r="A186" t="s">
        <v>57</v>
      </c>
      <c r="B186" t="s">
        <v>2</v>
      </c>
      <c r="C186">
        <f>NORMDIST(0.8,0,1,TRUE)-NORMDIST(0.2,0,1,TRUE)</f>
        <v>0.2088849788949969</v>
      </c>
    </row>
    <row r="188" spans="2:3" ht="12.75">
      <c r="B188" t="s">
        <v>3</v>
      </c>
      <c r="C188">
        <f>NORMDIST(-3,0,1,TRUE)+1-NORMDIST(2,0,1,TRUE)</f>
        <v>0.02410002925942245</v>
      </c>
    </row>
    <row r="190" spans="2:3" ht="12.75">
      <c r="B190" t="s">
        <v>5</v>
      </c>
      <c r="C190">
        <f>1-(NORMDIST(1.3,0,1,TRUE)-NORMDIST(-1.3,0,1,TRUE))</f>
        <v>0.1936010989914747</v>
      </c>
    </row>
    <row r="192" spans="2:3" ht="12.75">
      <c r="B192" t="s">
        <v>19</v>
      </c>
      <c r="C192">
        <f>NORMINV(1-0.34,0,1)</f>
        <v>0.41246266846428625</v>
      </c>
    </row>
    <row r="194" spans="2:3" ht="12.75">
      <c r="B194" t="s">
        <v>58</v>
      </c>
      <c r="C194">
        <f>-NORMINV(0.34/2,0,1)</f>
        <v>0.9541645340505056</v>
      </c>
    </row>
    <row r="198" spans="1:3" ht="12.75">
      <c r="A198" t="s">
        <v>59</v>
      </c>
      <c r="B198" t="s">
        <v>2</v>
      </c>
      <c r="C198">
        <f>NORMDIST(2.4,-3,7,TRUE)-NORMDIST(-1.2,-3,7,TRUE)</f>
        <v>0.17830789932651303</v>
      </c>
    </row>
    <row r="200" spans="2:5" ht="12.75">
      <c r="B200" t="s">
        <v>3</v>
      </c>
      <c r="C200">
        <f>NORMDIST(0.5,0,7,TRUE)-NORMDIST(-0.5,0,7,TRUE)</f>
        <v>0.05694346840781028</v>
      </c>
      <c r="E200" t="s">
        <v>60</v>
      </c>
    </row>
    <row r="202" spans="2:3" ht="12.75">
      <c r="B202" t="s">
        <v>5</v>
      </c>
      <c r="C202">
        <f>NORMDIST(3.5,-3,7,TRUE)-NORMDIST(2.5,-3,7,TRUE)</f>
        <v>0.039461783765337266</v>
      </c>
    </row>
    <row r="204" spans="2:3" ht="12.75">
      <c r="B204" t="s">
        <v>19</v>
      </c>
      <c r="C204">
        <f>NORMINV(0.48+NORMDIST(-5,-3,7,TRUE),-3,7)</f>
        <v>4.804137567291036</v>
      </c>
    </row>
    <row r="208" spans="1:3" ht="12.75">
      <c r="A208" t="s">
        <v>61</v>
      </c>
      <c r="B208" t="s">
        <v>2</v>
      </c>
      <c r="C208">
        <f>1-NORMDIST(6.5,70*0.1,SQRT(70*0.1*0.9),TRUE)</f>
        <v>0.5789486934819476</v>
      </c>
    </row>
    <row r="210" spans="2:3" ht="12.75">
      <c r="B210" t="s">
        <v>3</v>
      </c>
      <c r="C210">
        <f>1-NORMDIST(7.5,70*0.1,SQRT(70*0.1*0.9),TRUE)</f>
        <v>0.42105130651805245</v>
      </c>
    </row>
    <row r="212" spans="2:3" ht="12.75">
      <c r="B212" t="s">
        <v>5</v>
      </c>
      <c r="C212">
        <f>1-NORMDIST(7.5,70*0.1,SQRT(70*0.1*0.9),TRUE)</f>
        <v>0.42105130651805245</v>
      </c>
    </row>
    <row r="214" spans="2:3" ht="12.75">
      <c r="B214" t="s">
        <v>19</v>
      </c>
      <c r="C214">
        <f>NORMINV(0.95,0,SQRT(0.1*0.9/70))</f>
        <v>0.05897926092937025</v>
      </c>
    </row>
    <row r="218" spans="1:3" ht="12.75">
      <c r="A218" t="s">
        <v>62</v>
      </c>
      <c r="B218" t="s">
        <v>64</v>
      </c>
      <c r="C218">
        <f>5.7-CONFIDENCE(0.01,2,300)</f>
        <v>5.402568249924645</v>
      </c>
    </row>
    <row r="219" spans="2:3" ht="12.75">
      <c r="B219" t="s">
        <v>63</v>
      </c>
      <c r="C219">
        <f>5.7+CONFIDENCE(0.01,2,300)</f>
        <v>5.997431750075355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 S. Marron</dc:creator>
  <cp:keywords/>
  <dc:description/>
  <cp:lastModifiedBy>Marron</cp:lastModifiedBy>
  <dcterms:created xsi:type="dcterms:W3CDTF">1999-09-16T17:02:36Z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